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4/July 2024/"/>
    </mc:Choice>
  </mc:AlternateContent>
  <xr:revisionPtr revIDLastSave="159" documentId="8_{27F7EE29-4C73-4C91-BB12-F51C3CF910E8}" xr6:coauthVersionLast="47" xr6:coauthVersionMax="47" xr10:uidLastSave="{CEE0D30F-A2AE-4E3D-A319-0AB275B66FE0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Trades'!$A$1:$H$18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3" l="1"/>
  <c r="H143" i="3"/>
  <c r="J142" i="3"/>
  <c r="J141" i="3"/>
  <c r="J140" i="3"/>
  <c r="J139" i="3"/>
  <c r="J138" i="3"/>
  <c r="J137" i="3"/>
  <c r="J136" i="3"/>
  <c r="I133" i="3"/>
  <c r="H133" i="3"/>
  <c r="J132" i="3"/>
  <c r="J131" i="3"/>
  <c r="J130" i="3"/>
  <c r="J129" i="3"/>
  <c r="J128" i="3"/>
  <c r="J127" i="3"/>
  <c r="J126" i="3"/>
  <c r="J125" i="3"/>
  <c r="I122" i="3"/>
  <c r="J121" i="3"/>
  <c r="J120" i="3"/>
  <c r="J119" i="3"/>
  <c r="J118" i="3"/>
  <c r="J117" i="3"/>
  <c r="J116" i="3"/>
  <c r="J115" i="3"/>
  <c r="J114" i="3"/>
  <c r="J113" i="3"/>
  <c r="J112" i="3"/>
  <c r="J111" i="3"/>
  <c r="H110" i="3"/>
  <c r="J110" i="3" s="1"/>
  <c r="J109" i="3"/>
  <c r="I106" i="3"/>
  <c r="H106" i="3"/>
  <c r="J104" i="3"/>
  <c r="I103" i="3"/>
  <c r="H103" i="3"/>
  <c r="I96" i="3"/>
  <c r="H96" i="3"/>
  <c r="J96" i="3" s="1"/>
  <c r="J95" i="3"/>
  <c r="J94" i="3"/>
  <c r="J89" i="3"/>
  <c r="J88" i="3"/>
  <c r="J87" i="3"/>
  <c r="I86" i="3"/>
  <c r="I90" i="3" s="1"/>
  <c r="H86" i="3"/>
  <c r="H90" i="3" s="1"/>
  <c r="J85" i="3"/>
  <c r="I82" i="3"/>
  <c r="H82" i="3"/>
  <c r="J82" i="3" s="1"/>
  <c r="J81" i="3"/>
  <c r="J80" i="3"/>
  <c r="J79" i="3"/>
  <c r="J78" i="3"/>
  <c r="I73" i="3"/>
  <c r="I74" i="3" s="1"/>
  <c r="H73" i="3"/>
  <c r="H74" i="3" s="1"/>
  <c r="J72" i="3"/>
  <c r="J71" i="3"/>
  <c r="J70" i="3"/>
  <c r="J69" i="3"/>
  <c r="J68" i="3"/>
  <c r="I65" i="3"/>
  <c r="H65" i="3"/>
  <c r="J65" i="3" s="1"/>
  <c r="J64" i="3"/>
  <c r="J63" i="3"/>
  <c r="J62" i="3"/>
  <c r="I58" i="3"/>
  <c r="H58" i="3"/>
  <c r="J56" i="3"/>
  <c r="J54" i="3"/>
  <c r="D52" i="3"/>
  <c r="C52" i="3"/>
  <c r="E52" i="3" s="1"/>
  <c r="E51" i="3"/>
  <c r="E50" i="3"/>
  <c r="E48" i="3"/>
  <c r="E47" i="3"/>
  <c r="E46" i="3"/>
  <c r="D42" i="3"/>
  <c r="D43" i="3" s="1"/>
  <c r="C42" i="3"/>
  <c r="C43" i="3" s="1"/>
  <c r="E41" i="3"/>
  <c r="E40" i="3"/>
  <c r="E39" i="3"/>
  <c r="E38" i="3"/>
  <c r="D35" i="3"/>
  <c r="C35" i="3"/>
  <c r="E34" i="3"/>
  <c r="E33" i="3"/>
  <c r="E32" i="3"/>
  <c r="D27" i="3"/>
  <c r="C27" i="3"/>
  <c r="E26" i="3"/>
  <c r="E25" i="3"/>
  <c r="E24" i="3"/>
  <c r="D21" i="3"/>
  <c r="C21" i="3"/>
  <c r="E21" i="3" s="1"/>
  <c r="E20" i="3"/>
  <c r="E19" i="3"/>
  <c r="E18" i="3"/>
  <c r="E17" i="3"/>
  <c r="D13" i="3"/>
  <c r="C13" i="3"/>
  <c r="E11" i="3"/>
  <c r="E9" i="3"/>
  <c r="D101" i="3"/>
  <c r="C101" i="3"/>
  <c r="E100" i="3"/>
  <c r="E99" i="3"/>
  <c r="D95" i="3"/>
  <c r="C95" i="3"/>
  <c r="E94" i="3"/>
  <c r="E93" i="3"/>
  <c r="E92" i="3"/>
  <c r="E91" i="3"/>
  <c r="E90" i="3"/>
  <c r="D87" i="3"/>
  <c r="C87" i="3"/>
  <c r="E86" i="3"/>
  <c r="E85" i="3"/>
  <c r="E84" i="3"/>
  <c r="D79" i="3"/>
  <c r="D80" i="3" s="1"/>
  <c r="C79" i="3"/>
  <c r="E78" i="3"/>
  <c r="E77" i="3"/>
  <c r="E76" i="3"/>
  <c r="E75" i="3"/>
  <c r="E74" i="3"/>
  <c r="D71" i="3"/>
  <c r="C71" i="3"/>
  <c r="E71" i="3" s="1"/>
  <c r="E70" i="3"/>
  <c r="E69" i="3"/>
  <c r="E68" i="3"/>
  <c r="E67" i="3"/>
  <c r="D63" i="3"/>
  <c r="C63" i="3"/>
  <c r="E63" i="3" s="1"/>
  <c r="E61" i="3"/>
  <c r="E59" i="3"/>
  <c r="D150" i="3"/>
  <c r="C150" i="3"/>
  <c r="E150" i="3" s="1"/>
  <c r="E149" i="3"/>
  <c r="E148" i="3"/>
  <c r="E147" i="3"/>
  <c r="E146" i="3"/>
  <c r="D142" i="3"/>
  <c r="C142" i="3"/>
  <c r="E141" i="3"/>
  <c r="E140" i="3"/>
  <c r="E139" i="3"/>
  <c r="E138" i="3"/>
  <c r="D135" i="3"/>
  <c r="C135" i="3"/>
  <c r="E134" i="3"/>
  <c r="E133" i="3"/>
  <c r="E132" i="3"/>
  <c r="E131" i="3"/>
  <c r="D126" i="3"/>
  <c r="C126" i="3"/>
  <c r="E125" i="3"/>
  <c r="E124" i="3"/>
  <c r="E123" i="3"/>
  <c r="E122" i="3"/>
  <c r="D119" i="3"/>
  <c r="C119" i="3"/>
  <c r="E118" i="3"/>
  <c r="E116" i="3"/>
  <c r="E115" i="3"/>
  <c r="D111" i="3"/>
  <c r="C111" i="3"/>
  <c r="E109" i="3"/>
  <c r="E107" i="3"/>
  <c r="I47" i="3"/>
  <c r="H47" i="3"/>
  <c r="J47" i="3" s="1"/>
  <c r="J46" i="3"/>
  <c r="J45" i="3"/>
  <c r="J44" i="3"/>
  <c r="J43" i="3"/>
  <c r="I39" i="3"/>
  <c r="H39" i="3"/>
  <c r="J38" i="3"/>
  <c r="J37" i="3"/>
  <c r="J36" i="3"/>
  <c r="J35" i="3"/>
  <c r="I32" i="3"/>
  <c r="H32" i="3"/>
  <c r="J31" i="3"/>
  <c r="I27" i="3"/>
  <c r="H27" i="3"/>
  <c r="J27" i="3" s="1"/>
  <c r="J26" i="3"/>
  <c r="J25" i="3"/>
  <c r="J24" i="3"/>
  <c r="J23" i="3"/>
  <c r="J22" i="3"/>
  <c r="I19" i="3"/>
  <c r="H19" i="3"/>
  <c r="J18" i="3"/>
  <c r="J17" i="3"/>
  <c r="J16" i="3"/>
  <c r="I13" i="3"/>
  <c r="H13" i="3"/>
  <c r="J11" i="3"/>
  <c r="J9" i="3"/>
  <c r="D202" i="3"/>
  <c r="C202" i="3"/>
  <c r="E202" i="3" s="1"/>
  <c r="E201" i="3"/>
  <c r="E200" i="3"/>
  <c r="E198" i="3"/>
  <c r="E197" i="3"/>
  <c r="E196" i="3"/>
  <c r="D192" i="3"/>
  <c r="C192" i="3"/>
  <c r="E191" i="3"/>
  <c r="E190" i="3"/>
  <c r="E189" i="3"/>
  <c r="E188" i="3"/>
  <c r="D185" i="3"/>
  <c r="C185" i="3"/>
  <c r="E184" i="3"/>
  <c r="E183" i="3"/>
  <c r="D178" i="3"/>
  <c r="D179" i="3" s="1"/>
  <c r="C178" i="3"/>
  <c r="E178" i="3" s="1"/>
  <c r="E177" i="3"/>
  <c r="E176" i="3"/>
  <c r="E174" i="3"/>
  <c r="E173" i="3"/>
  <c r="E172" i="3"/>
  <c r="D169" i="3"/>
  <c r="C169" i="3"/>
  <c r="E169" i="3" s="1"/>
  <c r="E168" i="3"/>
  <c r="E167" i="3"/>
  <c r="E166" i="3"/>
  <c r="E165" i="3"/>
  <c r="D161" i="3"/>
  <c r="C161" i="3"/>
  <c r="E159" i="3"/>
  <c r="E157" i="3"/>
  <c r="C96" i="3" l="1"/>
  <c r="J133" i="3"/>
  <c r="E13" i="3"/>
  <c r="E87" i="3"/>
  <c r="J58" i="3"/>
  <c r="J103" i="3"/>
  <c r="E35" i="3"/>
  <c r="H122" i="3"/>
  <c r="J122" i="3" s="1"/>
  <c r="D96" i="3"/>
  <c r="E96" i="3" s="1"/>
  <c r="E192" i="3"/>
  <c r="J19" i="3"/>
  <c r="I28" i="3"/>
  <c r="J143" i="3"/>
  <c r="J74" i="3"/>
  <c r="J106" i="3"/>
  <c r="J32" i="3"/>
  <c r="E111" i="3"/>
  <c r="I91" i="3"/>
  <c r="E95" i="3"/>
  <c r="C28" i="3"/>
  <c r="E101" i="3"/>
  <c r="D28" i="3"/>
  <c r="J90" i="3"/>
  <c r="H91" i="3"/>
  <c r="J86" i="3"/>
  <c r="J73" i="3"/>
  <c r="E43" i="3"/>
  <c r="E27" i="3"/>
  <c r="H40" i="3"/>
  <c r="C80" i="3"/>
  <c r="E80" i="3" s="1"/>
  <c r="E42" i="3"/>
  <c r="C127" i="3"/>
  <c r="E161" i="3"/>
  <c r="I40" i="3"/>
  <c r="E142" i="3"/>
  <c r="E79" i="3"/>
  <c r="D143" i="3"/>
  <c r="E135" i="3"/>
  <c r="D127" i="3"/>
  <c r="E126" i="3"/>
  <c r="D193" i="3"/>
  <c r="C193" i="3"/>
  <c r="H28" i="3"/>
  <c r="E119" i="3"/>
  <c r="C179" i="3"/>
  <c r="E179" i="3" s="1"/>
  <c r="C143" i="3"/>
  <c r="E185" i="3"/>
  <c r="J13" i="3"/>
  <c r="J39" i="3"/>
  <c r="J28" i="3" l="1"/>
  <c r="E28" i="3"/>
  <c r="J91" i="3"/>
  <c r="J40" i="3"/>
  <c r="E127" i="3"/>
  <c r="E193" i="3"/>
  <c r="E143" i="3"/>
  <c r="H5" i="25" l="1"/>
  <c r="H4" i="25"/>
  <c r="I123" i="1"/>
  <c r="F120" i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Wuraola Adeoye</author>
  </authors>
  <commentList>
    <comment ref="F4" authorId="0" shapeId="0" xr:uid="{FE613A79-37BB-447E-AA8B-E7FA8D343402}">
      <text>
        <r>
          <rPr>
            <sz val="9"/>
            <color indexed="81"/>
            <rFont val="Tahoma"/>
            <family val="2"/>
          </rPr>
          <t>Notore Chemical Industries Plc listed 2,418,099,300 ordinary shares of 50 kobo each at N43.75k through private 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198" authorId="0" shapeId="0" xr:uid="{9B958CEF-BC17-42A3-9320-992801D52EFE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<sst xmlns="http://schemas.openxmlformats.org/spreadsheetml/2006/main" count="722" uniqueCount="395">
  <si>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</si>
  <si>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</si>
  <si>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</si>
  <si>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</si>
  <si>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</si>
  <si>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</si>
  <si>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</si>
  <si>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</si>
  <si>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</si>
  <si>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</si>
  <si>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</si>
  <si>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</si>
  <si>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</si>
  <si>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</si>
  <si>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</si>
  <si>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</si>
  <si>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</si>
  <si>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</si>
  <si>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</si>
  <si>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</si>
  <si>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</si>
  <si>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</si>
  <si>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</si>
  <si>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</si>
  <si>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</si>
  <si>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</si>
  <si>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</si>
  <si>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</si>
  <si>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</si>
  <si>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</si>
  <si>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</si>
  <si>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</si>
  <si>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</si>
  <si>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</si>
  <si>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</si>
  <si>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</si>
  <si>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</si>
  <si>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</si>
  <si>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</si>
  <si>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</si>
  <si>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</si>
  <si>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</si>
  <si>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</si>
  <si>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</si>
  <si>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</si>
  <si>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</si>
  <si>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</si>
  <si>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</si>
  <si>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</si>
  <si>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</si>
  <si>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</si>
  <si>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</si>
  <si>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</si>
  <si>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</si>
  <si>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</si>
  <si>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</si>
  <si>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</si>
  <si>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</si>
  <si>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</si>
  <si>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</si>
  <si>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</si>
  <si>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</si>
  <si>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</si>
  <si>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</si>
  <si>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</si>
  <si>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</si>
  <si>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</si>
  <si>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</si>
  <si>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</si>
  <si>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</si>
  <si>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</si>
  <si>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</si>
  <si>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</si>
  <si>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</si>
  <si>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</si>
  <si>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</si>
  <si>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</si>
  <si>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</si>
  <si>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</si>
  <si>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</si>
  <si>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</si>
  <si>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</si>
  <si>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</si>
  <si>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</si>
  <si>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</si>
  <si>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</si>
  <si>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</si>
  <si>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</si>
  <si>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</si>
  <si>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</si>
  <si>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</si>
  <si>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</si>
  <si>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</si>
  <si>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</si>
  <si>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</si>
  <si>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</si>
  <si>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</si>
  <si>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</si>
  <si>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</si>
  <si>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</si>
  <si>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</si>
  <si>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</si>
  <si>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</si>
  <si>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</si>
  <si>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</si>
  <si>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</si>
  <si>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</si>
  <si>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</si>
  <si>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</si>
  <si>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</si>
  <si>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</si>
  <si>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</si>
  <si>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</si>
  <si>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</si>
  <si>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</si>
  <si>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</si>
  <si>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</si>
  <si>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</si>
  <si>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</si>
  <si>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</si>
  <si>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</si>
  <si>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</si>
  <si>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</si>
  <si>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</si>
  <si>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</si>
  <si>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</si>
  <si>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</si>
  <si>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</si>
  <si>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</si>
  <si>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</si>
  <si>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</si>
  <si>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</si>
  <si>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</si>
  <si>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</si>
  <si>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</si>
  <si>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</si>
  <si>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</si>
  <si>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</si>
  <si>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</si>
  <si>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</si>
  <si>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</si>
  <si>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</si>
  <si>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</si>
  <si>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</si>
  <si>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</si>
  <si>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</si>
  <si>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</si>
  <si>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</si>
  <si>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</si>
  <si>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</si>
  <si>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</si>
  <si>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</si>
  <si>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</si>
  <si>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</si>
  <si>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</si>
  <si>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</si>
  <si>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</si>
  <si>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</si>
  <si>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</si>
  <si>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</si>
  <si>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</si>
  <si>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</si>
  <si>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</si>
  <si>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</si>
  <si>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</si>
  <si>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</si>
  <si>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</si>
  <si>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</si>
  <si>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</si>
  <si>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</si>
  <si>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</si>
  <si>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</si>
  <si>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</si>
  <si>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</si>
  <si>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</si>
  <si>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</si>
  <si>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</si>
  <si>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</si>
  <si>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</si>
  <si>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</si>
  <si>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</si>
  <si>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</si>
  <si>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</si>
  <si>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</si>
  <si>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</si>
  <si>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</si>
  <si>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</si>
  <si>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</si>
  <si>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</si>
  <si>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</si>
  <si>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</si>
  <si>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</si>
  <si>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</si>
  <si>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</si>
  <si>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</si>
  <si>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</si>
  <si>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</si>
  <si>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</si>
  <si>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</si>
  <si>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</si>
  <si>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</si>
  <si>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</si>
  <si>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</si>
  <si>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</si>
  <si>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</si>
  <si>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</si>
  <si>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</si>
  <si>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</si>
  <si>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</si>
  <si>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</si>
  <si>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</si>
  <si>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</si>
  <si>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</si>
  <si>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</si>
  <si>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</si>
  <si>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</si>
  <si>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</si>
  <si>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</si>
  <si>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</si>
  <si>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</si>
  <si>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</si>
  <si>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</si>
  <si>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</si>
  <si>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</si>
  <si>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</si>
  <si>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</si>
  <si>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</si>
  <si>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</si>
  <si>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</si>
  <si>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</si>
  <si>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</si>
  <si>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</si>
  <si>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</si>
  <si>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</si>
  <si>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</si>
  <si>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</si>
  <si>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</si>
  <si>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TRANSCORP POWER</t>
  </si>
  <si>
    <t>CHAPEL HILL DENHAM NIG. INFRAS DEBT FUND</t>
  </si>
  <si>
    <t>NGX All Share Index</t>
  </si>
  <si>
    <t>C:\Users\opase\WSTC Financial Services Limited\Investment Research - Documents\WSTC Company Research Document\Daily Clients Report\Daily Report\2024\July 2024</t>
  </si>
  <si>
    <t>NASCON</t>
  </si>
  <si>
    <t>GT HOLDCO</t>
  </si>
  <si>
    <t>UNITED CAPITAL</t>
  </si>
  <si>
    <t>ZENITH BANK</t>
  </si>
  <si>
    <t>FBN HOLDINGS</t>
  </si>
  <si>
    <t>ACCESS HOLDINGS</t>
  </si>
  <si>
    <t>CUSTODIAN INVESTMENT</t>
  </si>
  <si>
    <t>26/7/2024</t>
  </si>
  <si>
    <t>29/7/2024</t>
  </si>
  <si>
    <t>Market Snapshot - 29/7/2024</t>
  </si>
  <si>
    <t>AFRICA PRUDENTIAL</t>
  </si>
  <si>
    <t>ETERNA OIL</t>
  </si>
  <si>
    <t>CORONATION INSURANCE</t>
  </si>
  <si>
    <t>ABC TRANSPORT</t>
  </si>
  <si>
    <r>
      <rPr>
        <b/>
        <sz val="11"/>
        <rFont val="Seaford"/>
      </rPr>
      <t xml:space="preserve">Okomu Oil Palm Plc: </t>
    </r>
    <r>
      <rPr>
        <sz val="11"/>
        <rFont val="Seaford"/>
      </rPr>
      <t>Proposed interim dividend: N8.00k; Proposed bonus: Nil; Qualificat-</t>
    </r>
  </si>
  <si>
    <t>ion date: August 08, 2024; Closure date: August 09, 2024; Payment date: August 16, 2024.</t>
  </si>
  <si>
    <t>August 09, 2024; Closure date: August 12, 2024; Payment date: August 16, 2024.</t>
  </si>
  <si>
    <r>
      <rPr>
        <b/>
        <sz val="11"/>
        <rFont val="Seaford"/>
      </rPr>
      <t xml:space="preserve">Africa Prudential Plc: </t>
    </r>
    <r>
      <rPr>
        <sz val="11"/>
        <rFont val="Seaford"/>
      </rPr>
      <t>Proposed dividend: N0.15k; Proposed bonus: Nil; Qualification date:</t>
    </r>
  </si>
  <si>
    <r>
      <rPr>
        <b/>
        <sz val="11"/>
        <rFont val="Seaford"/>
      </rPr>
      <t xml:space="preserve">Cutix Plc: </t>
    </r>
    <r>
      <rPr>
        <sz val="11"/>
        <rFont val="Seaford"/>
      </rPr>
      <t xml:space="preserve">Proposed final dividend: N0.15k; Proposed bonus: 1 for 1 ; Qualification date: </t>
    </r>
  </si>
  <si>
    <t>August 16, 2024; Closure date: August 19, 2024; Payment date: September 4, 2024.</t>
  </si>
  <si>
    <t>nuel Chilaka Nwanna as an Independent Non-Executive Director, effective June 28, 2024.</t>
  </si>
  <si>
    <r>
      <rPr>
        <b/>
        <sz val="11"/>
        <rFont val="Seaford"/>
      </rPr>
      <t xml:space="preserve">ABC Transport Plc: </t>
    </r>
    <r>
      <rPr>
        <sz val="11"/>
        <rFont val="Seaford"/>
      </rPr>
      <t>The Company notified the Exchange of the appointment of Mr. Emma-</t>
    </r>
  </si>
  <si>
    <t>INTERNATIONAL BREWERIES PLC</t>
  </si>
  <si>
    <t>INTERIM REPORT FOR SIX MONTHS ENDED JUNE 30, 2024</t>
  </si>
  <si>
    <t>H1 2024</t>
  </si>
  <si>
    <t>H1 2023</t>
  </si>
  <si>
    <t>N'm</t>
  </si>
  <si>
    <t>Revenue</t>
  </si>
  <si>
    <t>Cost of sales</t>
  </si>
  <si>
    <t>Profit/(loss) before tax</t>
  </si>
  <si>
    <t>Income tax</t>
  </si>
  <si>
    <t>Profit after tax</t>
  </si>
  <si>
    <t>Balance Sheet Information:</t>
  </si>
  <si>
    <t>FY 2023</t>
  </si>
  <si>
    <t>Assets</t>
  </si>
  <si>
    <t>Non-current assets</t>
  </si>
  <si>
    <t>Plant, property &amp; equipment</t>
  </si>
  <si>
    <t>Right to use assets</t>
  </si>
  <si>
    <t>Intangible assets</t>
  </si>
  <si>
    <t>Deferred tax assets</t>
  </si>
  <si>
    <t>Current assets</t>
  </si>
  <si>
    <t>Inventories</t>
  </si>
  <si>
    <t>Trade and other receivables</t>
  </si>
  <si>
    <t>Derivative financial instruments</t>
  </si>
  <si>
    <t>Investment securities</t>
  </si>
  <si>
    <t>Cash and cash equivalent</t>
  </si>
  <si>
    <t>Restricted  cash</t>
  </si>
  <si>
    <t>Total current assets</t>
  </si>
  <si>
    <t>Total Assets</t>
  </si>
  <si>
    <t>Non-current liabilities</t>
  </si>
  <si>
    <t>Lease liabilities</t>
  </si>
  <si>
    <t>Employee benefit obligations</t>
  </si>
  <si>
    <t>Total non-current liabilities</t>
  </si>
  <si>
    <t>Current liabilities</t>
  </si>
  <si>
    <t>Trade and other payables</t>
  </si>
  <si>
    <t>Borrowings</t>
  </si>
  <si>
    <t>Current tax liabilities</t>
  </si>
  <si>
    <t>Total current liabilities</t>
  </si>
  <si>
    <t>Total Liabilities</t>
  </si>
  <si>
    <t>Equity</t>
  </si>
  <si>
    <t>Share capital</t>
  </si>
  <si>
    <t>Share premium</t>
  </si>
  <si>
    <t>Other reserves</t>
  </si>
  <si>
    <t xml:space="preserve">Cash flow hedge reserve </t>
  </si>
  <si>
    <t>Employee benefit reserves</t>
  </si>
  <si>
    <t>Retained earnings</t>
  </si>
  <si>
    <t>Net Assets</t>
  </si>
  <si>
    <t>OKOMU OIL PLC</t>
  </si>
  <si>
    <t xml:space="preserve">Profit before tax </t>
  </si>
  <si>
    <t xml:space="preserve">Profit after tax </t>
  </si>
  <si>
    <t>Fixed assets</t>
  </si>
  <si>
    <t>Biological assets</t>
  </si>
  <si>
    <t>Right of use assets</t>
  </si>
  <si>
    <t>Total non-current assets</t>
  </si>
  <si>
    <t>Inventory</t>
  </si>
  <si>
    <t>Trade receivables and others</t>
  </si>
  <si>
    <t>Prepayments</t>
  </si>
  <si>
    <t>Current-liabilities</t>
  </si>
  <si>
    <t>Trade payables and others</t>
  </si>
  <si>
    <t>Post-employment benefits</t>
  </si>
  <si>
    <t>Long term loans</t>
  </si>
  <si>
    <t>Deferred taxes</t>
  </si>
  <si>
    <t>Revenue reserves</t>
  </si>
  <si>
    <t>Non-distributable reserves</t>
  </si>
  <si>
    <t>MAY &amp; BAKER PLC</t>
  </si>
  <si>
    <t>Profit before tax</t>
  </si>
  <si>
    <t>Investment in Joint Venture</t>
  </si>
  <si>
    <t>Other assets</t>
  </si>
  <si>
    <t>Cash and bank equivalents</t>
  </si>
  <si>
    <t>Liabilities</t>
  </si>
  <si>
    <t xml:space="preserve">Employee benefits </t>
  </si>
  <si>
    <t>Deferred tax liabilities</t>
  </si>
  <si>
    <t>Deferred fair value gain on loan</t>
  </si>
  <si>
    <t>Trade &amp; other payables</t>
  </si>
  <si>
    <t>Asset revaluation reserve</t>
  </si>
  <si>
    <t>TOTAL ENERGIES MARKETING NIGERIA PLC</t>
  </si>
  <si>
    <t>Right-of-use assets</t>
  </si>
  <si>
    <t>Trade and other receivables (current)</t>
  </si>
  <si>
    <t>Prepayments (current)</t>
  </si>
  <si>
    <t>Cash and bank balances</t>
  </si>
  <si>
    <t>Employee benefits</t>
  </si>
  <si>
    <t>Deferred income (current)</t>
  </si>
  <si>
    <t xml:space="preserve">Total Liabilities </t>
  </si>
  <si>
    <t xml:space="preserve">Equity </t>
  </si>
  <si>
    <t>Net Asset</t>
  </si>
  <si>
    <t>SKYWAY AVIATION HANDLING COMPANY PLC</t>
  </si>
  <si>
    <t>Cost of Sales</t>
  </si>
  <si>
    <t>Property, plant and equipment</t>
  </si>
  <si>
    <t>Investment property</t>
  </si>
  <si>
    <t>Trade  and other receivables</t>
  </si>
  <si>
    <t xml:space="preserve">Cash &amp; cash equivalent </t>
  </si>
  <si>
    <t xml:space="preserve">Liabilities </t>
  </si>
  <si>
    <t xml:space="preserve">Loans and borrowing </t>
  </si>
  <si>
    <t xml:space="preserve">Deferred income </t>
  </si>
  <si>
    <t>Employee benefit liabilities</t>
  </si>
  <si>
    <t>Current Liabilities</t>
  </si>
  <si>
    <t xml:space="preserve">Short term borrowings </t>
  </si>
  <si>
    <t>Current income tax payable</t>
  </si>
  <si>
    <t>FX reserve</t>
  </si>
  <si>
    <t>Actuarial valuation reserve</t>
  </si>
  <si>
    <t>Revaluation reserve</t>
  </si>
  <si>
    <t>MRS OIL NIGERIA PLC</t>
  </si>
  <si>
    <t>Profit for the year</t>
  </si>
  <si>
    <t>Non-current asset</t>
  </si>
  <si>
    <t>Plant, Property &amp; Equipment</t>
  </si>
  <si>
    <t>Cash and cash equivalents</t>
  </si>
  <si>
    <t>Total assets</t>
  </si>
  <si>
    <t>Total liabilities</t>
  </si>
  <si>
    <t>Provisions</t>
  </si>
  <si>
    <t xml:space="preserve">Total non-current liabilities </t>
  </si>
  <si>
    <t>Dividend payable</t>
  </si>
  <si>
    <t>Short term borrowings</t>
  </si>
  <si>
    <t>Lease Liabilities</t>
  </si>
  <si>
    <t>Gross Income</t>
  </si>
  <si>
    <t>Trade receivables</t>
  </si>
  <si>
    <t>Other receivables and prepayments</t>
  </si>
  <si>
    <t>Financial assets</t>
  </si>
  <si>
    <t>Reinsurance assets</t>
  </si>
  <si>
    <t>Investments in joint ventures</t>
  </si>
  <si>
    <t>Equity accounted investee</t>
  </si>
  <si>
    <t>Investment properties</t>
  </si>
  <si>
    <t>Statutory deposits</t>
  </si>
  <si>
    <t>Current income tax payables</t>
  </si>
  <si>
    <t>Trade payables</t>
  </si>
  <si>
    <t>Other payables</t>
  </si>
  <si>
    <t>Interest-bearing loans and borrowings</t>
  </si>
  <si>
    <t>Insurance contract liabilities</t>
  </si>
  <si>
    <t>Investment contract liabilities</t>
  </si>
  <si>
    <t>Issue shared capital</t>
  </si>
  <si>
    <t>Contingency reserve</t>
  </si>
  <si>
    <t>Fair value reserve</t>
  </si>
  <si>
    <t>NCI</t>
  </si>
  <si>
    <t>Withholding tax receivables</t>
  </si>
  <si>
    <t>Reinsurance contract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</si>
</sst>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1"/>
      <color theme="1"/>
      <name val="Seaford"/>
    </font>
    <font>
      <sz val="9"/>
      <color indexed="8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</borders>
  <cellStyleXfs count="40660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7" fillId="14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22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Alignment="1">
      <alignment horizontal="center"/>
    </xf>
    <xf numFmtId="10" fontId="55" fillId="27" borderId="0" xfId="132" applyNumberFormat="1" applyFont="1" applyFill="1" applyAlignment="1">
      <alignment horizontal="center"/>
    </xf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9" fontId="55" fillId="0" borderId="0" xfId="507" applyNumberFormat="1" applyFont="1" applyAlignment="1">
      <alignment horizontal="center"/>
    </xf>
    <xf numFmtId="10" fontId="55" fillId="0" borderId="0" xfId="132" applyNumberFormat="1" applyFont="1" applyAlignment="1">
      <alignment horizontal="right"/>
    </xf>
    <xf numFmtId="38" fontId="55" fillId="0" borderId="14" xfId="507" applyNumberFormat="1" applyFont="1" applyBorder="1" applyAlignment="1">
      <alignment horizontal="right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Alignment="1">
      <alignment horizontal="center" wrapText="1"/>
    </xf>
    <xf numFmtId="10" fontId="55" fillId="26" borderId="0" xfId="132" applyNumberFormat="1" applyFont="1" applyFill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39" fontId="55" fillId="26" borderId="0" xfId="507" applyNumberFormat="1" applyFont="1" applyFill="1" applyAlignment="1">
      <alignment horizontal="center"/>
    </xf>
    <xf numFmtId="43" fontId="55" fillId="0" borderId="0" xfId="156" applyFont="1"/>
    <xf numFmtId="39" fontId="55" fillId="27" borderId="0" xfId="507" applyNumberFormat="1" applyFont="1" applyFill="1" applyAlignment="1">
      <alignment horizontal="center"/>
    </xf>
    <xf numFmtId="10" fontId="55" fillId="27" borderId="0" xfId="132" applyNumberFormat="1" applyFont="1" applyFill="1" applyAlignment="1">
      <alignment horizontal="right"/>
    </xf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4" fontId="55" fillId="29" borderId="0" xfId="0" applyNumberFormat="1" applyFont="1" applyFill="1" applyAlignment="1">
      <alignment horizontal="left"/>
    </xf>
    <xf numFmtId="39" fontId="55" fillId="29" borderId="0" xfId="507" applyNumberFormat="1" applyFont="1" applyFill="1" applyAlignment="1">
      <alignment horizontal="center"/>
    </xf>
    <xf numFmtId="10" fontId="55" fillId="29" borderId="0" xfId="132" applyNumberFormat="1" applyFont="1" applyFill="1" applyAlignment="1">
      <alignment horizontal="right"/>
    </xf>
    <xf numFmtId="38" fontId="55" fillId="29" borderId="14" xfId="507" applyNumberFormat="1" applyFont="1" applyFill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39" fontId="55" fillId="0" borderId="0" xfId="507" applyNumberFormat="1" applyFont="1" applyFill="1" applyAlignment="1">
      <alignment horizontal="center"/>
    </xf>
    <xf numFmtId="10" fontId="55" fillId="0" borderId="0" xfId="132" applyNumberFormat="1" applyFont="1" applyFill="1" applyAlignment="1">
      <alignment horizontal="right"/>
    </xf>
    <xf numFmtId="38" fontId="55" fillId="0" borderId="14" xfId="507" applyNumberFormat="1" applyFont="1" applyFill="1" applyBorder="1" applyAlignment="1">
      <alignment horizontal="right"/>
    </xf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4" fontId="55" fillId="0" borderId="16" xfId="0" applyNumberFormat="1" applyFont="1" applyBorder="1" applyAlignment="1">
      <alignment horizontal="left"/>
    </xf>
    <xf numFmtId="39" fontId="55" fillId="0" borderId="16" xfId="507" applyNumberFormat="1" applyFont="1" applyBorder="1" applyAlignment="1">
      <alignment horizontal="center"/>
    </xf>
    <xf numFmtId="10" fontId="55" fillId="0" borderId="16" xfId="132" applyNumberFormat="1" applyFont="1" applyBorder="1" applyAlignment="1">
      <alignment horizontal="right"/>
    </xf>
    <xf numFmtId="38" fontId="55" fillId="0" borderId="17" xfId="507" applyNumberFormat="1" applyFont="1" applyBorder="1" applyAlignment="1">
      <alignment horizontal="right"/>
    </xf>
    <xf numFmtId="0" fontId="63" fillId="25" borderId="0" xfId="0" applyFont="1" applyFill="1" applyAlignment="1">
      <alignment horizontal="center"/>
    </xf>
    <xf numFmtId="10" fontId="62" fillId="24" borderId="0" xfId="170" applyNumberFormat="1" applyFont="1" applyFill="1" applyBorder="1" applyAlignment="1">
      <alignment horizontal="center"/>
    </xf>
    <xf numFmtId="10" fontId="61" fillId="24" borderId="0" xfId="170" applyNumberFormat="1" applyFont="1" applyFill="1" applyBorder="1" applyAlignment="1">
      <alignment horizontal="center"/>
    </xf>
    <xf numFmtId="0" fontId="55" fillId="25" borderId="0" xfId="40655" applyFont="1" applyFill="1"/>
    <xf numFmtId="9" fontId="55" fillId="25" borderId="0" xfId="132" applyFont="1" applyFill="1"/>
    <xf numFmtId="165" fontId="56" fillId="24" borderId="30" xfId="20817" applyNumberFormat="1" applyFont="1" applyFill="1" applyBorder="1" applyAlignment="1">
      <alignment horizontal="center"/>
    </xf>
    <xf numFmtId="165" fontId="55" fillId="24" borderId="33" xfId="20817" applyNumberFormat="1" applyFont="1" applyFill="1" applyBorder="1"/>
    <xf numFmtId="0" fontId="56" fillId="24" borderId="33" xfId="20817" applyNumberFormat="1" applyFont="1" applyFill="1" applyBorder="1" applyAlignment="1">
      <alignment horizontal="center"/>
    </xf>
    <xf numFmtId="165" fontId="56" fillId="24" borderId="34" xfId="20817" applyNumberFormat="1" applyFont="1" applyFill="1" applyBorder="1" applyAlignment="1">
      <alignment horizontal="center"/>
    </xf>
    <xf numFmtId="165" fontId="55" fillId="24" borderId="30" xfId="20817" applyNumberFormat="1" applyFont="1" applyFill="1" applyBorder="1"/>
    <xf numFmtId="165" fontId="56" fillId="24" borderId="35" xfId="20817" applyNumberFormat="1" applyFont="1" applyFill="1" applyBorder="1" applyAlignment="1">
      <alignment horizontal="center"/>
    </xf>
    <xf numFmtId="165" fontId="55" fillId="0" borderId="36" xfId="20817" applyNumberFormat="1" applyFont="1" applyBorder="1"/>
    <xf numFmtId="2" fontId="55" fillId="0" borderId="36" xfId="20817" applyNumberFormat="1" applyFont="1" applyBorder="1" applyAlignment="1">
      <alignment horizontal="right"/>
    </xf>
    <xf numFmtId="2" fontId="55" fillId="0" borderId="29" xfId="20817" applyNumberFormat="1" applyFont="1" applyBorder="1" applyAlignment="1">
      <alignment horizontal="right"/>
    </xf>
    <xf numFmtId="9" fontId="56" fillId="0" borderId="36" xfId="504" applyFont="1" applyBorder="1" applyAlignment="1">
      <alignment horizontal="center"/>
    </xf>
    <xf numFmtId="165" fontId="56" fillId="25" borderId="34" xfId="20817" applyNumberFormat="1" applyFont="1" applyFill="1" applyBorder="1"/>
    <xf numFmtId="38" fontId="56" fillId="29" borderId="34" xfId="477" applyNumberFormat="1" applyFont="1" applyFill="1" applyBorder="1" applyAlignment="1">
      <alignment horizontal="center"/>
    </xf>
    <xf numFmtId="9" fontId="56" fillId="29" borderId="34" xfId="504" applyFont="1" applyFill="1" applyBorder="1" applyAlignment="1">
      <alignment horizontal="center"/>
    </xf>
    <xf numFmtId="165" fontId="55" fillId="25" borderId="34" xfId="20817" applyNumberFormat="1" applyFont="1" applyFill="1" applyBorder="1"/>
    <xf numFmtId="38" fontId="55" fillId="29" borderId="34" xfId="477" applyNumberFormat="1" applyFont="1" applyFill="1" applyBorder="1" applyAlignment="1">
      <alignment horizontal="center"/>
    </xf>
    <xf numFmtId="38" fontId="56" fillId="29" borderId="37" xfId="477" applyNumberFormat="1" applyFont="1" applyFill="1" applyBorder="1" applyAlignment="1">
      <alignment horizontal="center"/>
    </xf>
    <xf numFmtId="9" fontId="56" fillId="29" borderId="37" xfId="504" applyFont="1" applyFill="1" applyBorder="1" applyAlignment="1">
      <alignment horizontal="center"/>
    </xf>
    <xf numFmtId="165" fontId="56" fillId="0" borderId="38" xfId="20817" applyNumberFormat="1" applyFont="1" applyBorder="1" applyAlignment="1">
      <alignment horizontal="left"/>
    </xf>
    <xf numFmtId="17" fontId="56" fillId="29" borderId="34" xfId="504" applyNumberFormat="1" applyFont="1" applyFill="1" applyBorder="1" applyAlignment="1">
      <alignment horizontal="center"/>
    </xf>
    <xf numFmtId="165" fontId="56" fillId="29" borderId="33" xfId="20817" applyNumberFormat="1" applyFont="1" applyFill="1" applyBorder="1" applyAlignment="1">
      <alignment horizontal="left"/>
    </xf>
    <xf numFmtId="165" fontId="55" fillId="29" borderId="33" xfId="20817" applyNumberFormat="1" applyFont="1" applyFill="1" applyBorder="1" applyAlignment="1">
      <alignment horizontal="left"/>
    </xf>
    <xf numFmtId="9" fontId="55" fillId="29" borderId="34" xfId="504" applyFont="1" applyFill="1" applyBorder="1" applyAlignment="1">
      <alignment horizontal="center"/>
    </xf>
    <xf numFmtId="165" fontId="56" fillId="0" borderId="38" xfId="20817" applyNumberFormat="1" applyFont="1" applyBorder="1" applyAlignment="1">
      <alignment horizontal="justify"/>
    </xf>
    <xf numFmtId="0" fontId="65" fillId="0" borderId="0" xfId="0" applyFont="1"/>
    <xf numFmtId="165" fontId="55" fillId="61" borderId="27" xfId="503" applyNumberFormat="1" applyFont="1" applyFill="1" applyBorder="1"/>
    <xf numFmtId="0" fontId="56" fillId="62" borderId="27" xfId="0" applyFont="1" applyFill="1" applyBorder="1" applyAlignment="1">
      <alignment horizontal="center"/>
    </xf>
    <xf numFmtId="165" fontId="56" fillId="61" borderId="36" xfId="503" applyNumberFormat="1" applyFont="1" applyFill="1" applyBorder="1" applyAlignment="1">
      <alignment horizontal="center"/>
    </xf>
    <xf numFmtId="165" fontId="55" fillId="61" borderId="30" xfId="503" applyNumberFormat="1" applyFont="1" applyFill="1" applyBorder="1"/>
    <xf numFmtId="165" fontId="56" fillId="61" borderId="30" xfId="503" applyNumberFormat="1" applyFont="1" applyFill="1" applyBorder="1" applyAlignment="1">
      <alignment horizontal="center"/>
    </xf>
    <xf numFmtId="165" fontId="56" fillId="61" borderId="35" xfId="503" applyNumberFormat="1" applyFont="1" applyFill="1" applyBorder="1" applyAlignment="1">
      <alignment horizontal="center"/>
    </xf>
    <xf numFmtId="165" fontId="56" fillId="63" borderId="36" xfId="503" applyNumberFormat="1" applyFont="1" applyFill="1" applyBorder="1"/>
    <xf numFmtId="2" fontId="56" fillId="63" borderId="36" xfId="503" applyNumberFormat="1" applyFont="1" applyFill="1" applyBorder="1" applyAlignment="1">
      <alignment horizontal="right"/>
    </xf>
    <xf numFmtId="2" fontId="56" fillId="63" borderId="27" xfId="503" applyNumberFormat="1" applyFont="1" applyFill="1" applyBorder="1" applyAlignment="1">
      <alignment horizontal="right"/>
    </xf>
    <xf numFmtId="9" fontId="56" fillId="63" borderId="36" xfId="504" applyFont="1" applyFill="1" applyBorder="1" applyAlignment="1">
      <alignment horizontal="center"/>
    </xf>
    <xf numFmtId="165" fontId="56" fillId="63" borderId="34" xfId="503" applyNumberFormat="1" applyFont="1" applyFill="1" applyBorder="1"/>
    <xf numFmtId="38" fontId="56" fillId="63" borderId="33" xfId="477" applyNumberFormat="1" applyFont="1" applyFill="1" applyBorder="1" applyAlignment="1">
      <alignment horizontal="center"/>
    </xf>
    <xf numFmtId="9" fontId="56" fillId="63" borderId="34" xfId="504" applyFont="1" applyFill="1" applyBorder="1" applyAlignment="1">
      <alignment horizontal="center"/>
    </xf>
    <xf numFmtId="165" fontId="55" fillId="63" borderId="34" xfId="503" applyNumberFormat="1" applyFont="1" applyFill="1" applyBorder="1"/>
    <xf numFmtId="38" fontId="55" fillId="63" borderId="33" xfId="477" applyNumberFormat="1" applyFont="1" applyFill="1" applyBorder="1" applyAlignment="1">
      <alignment horizontal="center"/>
    </xf>
    <xf numFmtId="165" fontId="56" fillId="63" borderId="35" xfId="503" applyNumberFormat="1" applyFont="1" applyFill="1" applyBorder="1"/>
    <xf numFmtId="38" fontId="56" fillId="63" borderId="38" xfId="477" applyNumberFormat="1" applyFont="1" applyFill="1" applyBorder="1" applyAlignment="1">
      <alignment horizontal="center"/>
    </xf>
    <xf numFmtId="9" fontId="56" fillId="63" borderId="37" xfId="504" applyFont="1" applyFill="1" applyBorder="1" applyAlignment="1">
      <alignment horizontal="center"/>
    </xf>
    <xf numFmtId="165" fontId="56" fillId="63" borderId="38" xfId="503" applyNumberFormat="1" applyFont="1" applyFill="1" applyBorder="1" applyAlignment="1">
      <alignment horizontal="left"/>
    </xf>
    <xf numFmtId="40" fontId="56" fillId="63" borderId="33" xfId="477" applyNumberFormat="1" applyFont="1" applyFill="1" applyBorder="1" applyAlignment="1">
      <alignment horizontal="center"/>
    </xf>
    <xf numFmtId="165" fontId="56" fillId="63" borderId="33" xfId="503" applyNumberFormat="1" applyFont="1" applyFill="1" applyBorder="1" applyAlignment="1">
      <alignment horizontal="left"/>
    </xf>
    <xf numFmtId="40" fontId="55" fillId="63" borderId="33" xfId="477" applyNumberFormat="1" applyFont="1" applyFill="1" applyBorder="1" applyAlignment="1">
      <alignment horizontal="center"/>
    </xf>
    <xf numFmtId="165" fontId="55" fillId="63" borderId="33" xfId="503" applyNumberFormat="1" applyFont="1" applyFill="1" applyBorder="1" applyAlignment="1">
      <alignment horizontal="left"/>
    </xf>
    <xf numFmtId="9" fontId="55" fillId="63" borderId="34" xfId="504" applyFont="1" applyFill="1" applyBorder="1" applyAlignment="1">
      <alignment horizontal="center"/>
    </xf>
    <xf numFmtId="0" fontId="56" fillId="25" borderId="38" xfId="517" applyFont="1" applyFill="1" applyBorder="1" applyAlignment="1">
      <alignment horizontal="justify"/>
    </xf>
    <xf numFmtId="38" fontId="56" fillId="25" borderId="37" xfId="477" applyNumberFormat="1" applyFont="1" applyFill="1" applyBorder="1" applyAlignment="1">
      <alignment horizontal="center"/>
    </xf>
    <xf numFmtId="0" fontId="56" fillId="25" borderId="0" xfId="517" applyFont="1" applyFill="1" applyAlignment="1">
      <alignment horizontal="justify"/>
    </xf>
    <xf numFmtId="38" fontId="56" fillId="25" borderId="0" xfId="477" applyNumberFormat="1" applyFont="1" applyFill="1" applyAlignment="1">
      <alignment horizontal="center"/>
    </xf>
    <xf numFmtId="9" fontId="56" fillId="63" borderId="0" xfId="504" applyFont="1" applyFill="1" applyAlignment="1">
      <alignment horizontal="center"/>
    </xf>
    <xf numFmtId="0" fontId="56" fillId="62" borderId="27" xfId="508" applyFont="1" applyFill="1" applyBorder="1" applyAlignment="1">
      <alignment horizontal="center"/>
    </xf>
    <xf numFmtId="165" fontId="56" fillId="64" borderId="30" xfId="508" applyNumberFormat="1" applyFont="1" applyFill="1" applyBorder="1" applyAlignment="1">
      <alignment horizontal="center"/>
    </xf>
    <xf numFmtId="38" fontId="56" fillId="29" borderId="39" xfId="507" applyNumberFormat="1" applyFont="1" applyFill="1" applyBorder="1" applyAlignment="1">
      <alignment horizontal="center"/>
    </xf>
    <xf numFmtId="38" fontId="55" fillId="29" borderId="39" xfId="507" applyNumberFormat="1" applyFont="1" applyFill="1" applyBorder="1" applyAlignment="1">
      <alignment horizontal="center"/>
    </xf>
    <xf numFmtId="38" fontId="55" fillId="25" borderId="34" xfId="477" applyNumberFormat="1" applyFont="1" applyFill="1" applyBorder="1" applyAlignment="1">
      <alignment horizontal="center"/>
    </xf>
    <xf numFmtId="165" fontId="56" fillId="64" borderId="30" xfId="508" applyNumberFormat="1" applyFont="1" applyFill="1" applyBorder="1"/>
    <xf numFmtId="165" fontId="56" fillId="64" borderId="35" xfId="508" applyNumberFormat="1" applyFont="1" applyFill="1" applyBorder="1" applyAlignment="1">
      <alignment horizontal="center"/>
    </xf>
    <xf numFmtId="0" fontId="56" fillId="25" borderId="34" xfId="518" applyFont="1" applyFill="1" applyBorder="1"/>
    <xf numFmtId="0" fontId="55" fillId="25" borderId="34" xfId="518" applyFont="1" applyFill="1" applyBorder="1"/>
    <xf numFmtId="0" fontId="56" fillId="29" borderId="34" xfId="518" applyFont="1" applyFill="1" applyBorder="1"/>
    <xf numFmtId="9" fontId="56" fillId="25" borderId="37" xfId="504" applyFont="1" applyFill="1" applyBorder="1" applyAlignment="1">
      <alignment horizontal="center"/>
    </xf>
    <xf numFmtId="0" fontId="56" fillId="25" borderId="37" xfId="518" applyFont="1" applyFill="1" applyBorder="1" applyAlignment="1">
      <alignment horizontal="left"/>
    </xf>
    <xf numFmtId="0" fontId="56" fillId="25" borderId="33" xfId="0" applyFont="1" applyFill="1" applyBorder="1" applyAlignment="1">
      <alignment horizontal="left"/>
    </xf>
    <xf numFmtId="9" fontId="56" fillId="25" borderId="34" xfId="504" applyFont="1" applyFill="1" applyBorder="1" applyAlignment="1">
      <alignment horizontal="center"/>
    </xf>
    <xf numFmtId="0" fontId="55" fillId="29" borderId="33" xfId="0" applyFont="1" applyFill="1" applyBorder="1" applyAlignment="1">
      <alignment horizontal="left"/>
    </xf>
    <xf numFmtId="9" fontId="55" fillId="25" borderId="34" xfId="504" applyFont="1" applyFill="1" applyBorder="1" applyAlignment="1">
      <alignment horizontal="center"/>
    </xf>
    <xf numFmtId="0" fontId="56" fillId="29" borderId="33" xfId="0" applyFont="1" applyFill="1" applyBorder="1" applyAlignment="1">
      <alignment horizontal="left"/>
    </xf>
    <xf numFmtId="0" fontId="56" fillId="25" borderId="38" xfId="0" applyFont="1" applyFill="1" applyBorder="1" applyAlignment="1">
      <alignment horizontal="justify"/>
    </xf>
    <xf numFmtId="0" fontId="56" fillId="62" borderId="30" xfId="518" applyFont="1" applyFill="1" applyBorder="1"/>
    <xf numFmtId="0" fontId="56" fillId="62" borderId="30" xfId="518" applyFont="1" applyFill="1" applyBorder="1" applyAlignment="1">
      <alignment horizontal="center"/>
    </xf>
    <xf numFmtId="0" fontId="56" fillId="62" borderId="35" xfId="518" applyFont="1" applyFill="1" applyBorder="1" applyAlignment="1">
      <alignment horizontal="center"/>
    </xf>
    <xf numFmtId="165" fontId="56" fillId="29" borderId="27" xfId="0" applyNumberFormat="1" applyFont="1" applyFill="1" applyBorder="1"/>
    <xf numFmtId="2" fontId="56" fillId="29" borderId="36" xfId="0" applyNumberFormat="1" applyFont="1" applyFill="1" applyBorder="1" applyAlignment="1">
      <alignment horizontal="right"/>
    </xf>
    <xf numFmtId="2" fontId="56" fillId="29" borderId="27" xfId="0" applyNumberFormat="1" applyFont="1" applyFill="1" applyBorder="1" applyAlignment="1">
      <alignment horizontal="right"/>
    </xf>
    <xf numFmtId="9" fontId="56" fillId="29" borderId="36" xfId="504" applyFont="1" applyFill="1" applyBorder="1" applyAlignment="1">
      <alignment horizontal="center"/>
    </xf>
    <xf numFmtId="165" fontId="56" fillId="29" borderId="33" xfId="0" applyNumberFormat="1" applyFont="1" applyFill="1" applyBorder="1"/>
    <xf numFmtId="38" fontId="56" fillId="29" borderId="33" xfId="477" applyNumberFormat="1" applyFont="1" applyFill="1" applyBorder="1" applyAlignment="1">
      <alignment horizontal="center"/>
    </xf>
    <xf numFmtId="165" fontId="55" fillId="29" borderId="33" xfId="0" applyNumberFormat="1" applyFont="1" applyFill="1" applyBorder="1"/>
    <xf numFmtId="38" fontId="55" fillId="29" borderId="33" xfId="477" applyNumberFormat="1" applyFont="1" applyFill="1" applyBorder="1" applyAlignment="1">
      <alignment horizontal="center"/>
    </xf>
    <xf numFmtId="38" fontId="55" fillId="29" borderId="35" xfId="477" applyNumberFormat="1" applyFont="1" applyFill="1" applyBorder="1" applyAlignment="1">
      <alignment horizontal="center"/>
    </xf>
    <xf numFmtId="9" fontId="56" fillId="29" borderId="35" xfId="504" applyFont="1" applyFill="1" applyBorder="1" applyAlignment="1">
      <alignment horizontal="center"/>
    </xf>
    <xf numFmtId="165" fontId="56" fillId="29" borderId="35" xfId="0" applyNumberFormat="1" applyFont="1" applyFill="1" applyBorder="1"/>
    <xf numFmtId="165" fontId="56" fillId="29" borderId="38" xfId="0" applyNumberFormat="1" applyFont="1" applyFill="1" applyBorder="1" applyAlignment="1">
      <alignment horizontal="left"/>
    </xf>
    <xf numFmtId="38" fontId="56" fillId="29" borderId="36" xfId="477" applyNumberFormat="1" applyFont="1" applyFill="1" applyBorder="1" applyAlignment="1">
      <alignment horizontal="center"/>
    </xf>
    <xf numFmtId="165" fontId="56" fillId="29" borderId="33" xfId="0" applyNumberFormat="1" applyFont="1" applyFill="1" applyBorder="1" applyAlignment="1">
      <alignment horizontal="left"/>
    </xf>
    <xf numFmtId="165" fontId="55" fillId="29" borderId="33" xfId="0" applyNumberFormat="1" applyFont="1" applyFill="1" applyBorder="1" applyAlignment="1">
      <alignment horizontal="left"/>
    </xf>
    <xf numFmtId="165" fontId="56" fillId="29" borderId="38" xfId="0" applyNumberFormat="1" applyFont="1" applyFill="1" applyBorder="1" applyAlignment="1">
      <alignment horizontal="justify"/>
    </xf>
    <xf numFmtId="0" fontId="56" fillId="24" borderId="27" xfId="0" applyFont="1" applyFill="1" applyBorder="1"/>
    <xf numFmtId="0" fontId="56" fillId="24" borderId="36" xfId="0" applyFont="1" applyFill="1" applyBorder="1" applyAlignment="1">
      <alignment horizontal="center"/>
    </xf>
    <xf numFmtId="0" fontId="56" fillId="65" borderId="40" xfId="0" applyFont="1" applyFill="1" applyBorder="1"/>
    <xf numFmtId="0" fontId="56" fillId="65" borderId="40" xfId="0" applyFont="1" applyFill="1" applyBorder="1" applyAlignment="1">
      <alignment horizontal="center"/>
    </xf>
    <xf numFmtId="0" fontId="56" fillId="65" borderId="41" xfId="0" applyFont="1" applyFill="1" applyBorder="1" applyAlignment="1">
      <alignment horizontal="center"/>
    </xf>
    <xf numFmtId="0" fontId="55" fillId="29" borderId="36" xfId="0" applyFont="1" applyFill="1" applyBorder="1"/>
    <xf numFmtId="2" fontId="55" fillId="29" borderId="36" xfId="0" applyNumberFormat="1" applyFont="1" applyFill="1" applyBorder="1" applyAlignment="1">
      <alignment horizontal="right"/>
    </xf>
    <xf numFmtId="2" fontId="55" fillId="25" borderId="29" xfId="0" applyNumberFormat="1" applyFont="1" applyFill="1" applyBorder="1" applyAlignment="1">
      <alignment horizontal="right"/>
    </xf>
    <xf numFmtId="9" fontId="56" fillId="29" borderId="36" xfId="40656" applyFont="1" applyFill="1" applyBorder="1" applyAlignment="1">
      <alignment horizontal="center"/>
    </xf>
    <xf numFmtId="0" fontId="56" fillId="29" borderId="34" xfId="40657" applyFont="1" applyFill="1" applyBorder="1"/>
    <xf numFmtId="38" fontId="56" fillId="29" borderId="34" xfId="18338" applyNumberFormat="1" applyFont="1" applyFill="1" applyBorder="1" applyAlignment="1">
      <alignment horizontal="center"/>
    </xf>
    <xf numFmtId="9" fontId="56" fillId="29" borderId="39" xfId="40656" applyFont="1" applyFill="1" applyBorder="1" applyAlignment="1">
      <alignment horizontal="center"/>
    </xf>
    <xf numFmtId="0" fontId="55" fillId="29" borderId="34" xfId="40657" applyFont="1" applyFill="1" applyBorder="1"/>
    <xf numFmtId="38" fontId="55" fillId="29" borderId="34" xfId="18338" applyNumberFormat="1" applyFont="1" applyFill="1" applyBorder="1" applyAlignment="1">
      <alignment horizontal="center"/>
    </xf>
    <xf numFmtId="38" fontId="55" fillId="29" borderId="35" xfId="18338" applyNumberFormat="1" applyFont="1" applyFill="1" applyBorder="1" applyAlignment="1">
      <alignment horizontal="center"/>
    </xf>
    <xf numFmtId="0" fontId="56" fillId="29" borderId="35" xfId="40657" applyFont="1" applyFill="1" applyBorder="1"/>
    <xf numFmtId="38" fontId="56" fillId="29" borderId="37" xfId="18338" applyNumberFormat="1" applyFont="1" applyFill="1" applyBorder="1" applyAlignment="1">
      <alignment horizontal="center"/>
    </xf>
    <xf numFmtId="9" fontId="56" fillId="29" borderId="37" xfId="132" applyFont="1" applyFill="1" applyBorder="1" applyAlignment="1">
      <alignment horizontal="center"/>
    </xf>
    <xf numFmtId="38" fontId="56" fillId="29" borderId="36" xfId="18338" applyNumberFormat="1" applyFont="1" applyFill="1" applyBorder="1" applyAlignment="1">
      <alignment horizontal="center"/>
    </xf>
    <xf numFmtId="0" fontId="56" fillId="29" borderId="33" xfId="40657" applyFont="1" applyFill="1" applyBorder="1" applyAlignment="1">
      <alignment horizontal="left"/>
    </xf>
    <xf numFmtId="0" fontId="55" fillId="29" borderId="33" xfId="40657" applyFont="1" applyFill="1" applyBorder="1" applyAlignment="1">
      <alignment horizontal="left"/>
    </xf>
    <xf numFmtId="9" fontId="55" fillId="29" borderId="39" xfId="40656" applyFont="1" applyFill="1" applyBorder="1" applyAlignment="1">
      <alignment horizontal="center"/>
    </xf>
    <xf numFmtId="0" fontId="56" fillId="29" borderId="38" xfId="40657" applyFont="1" applyFill="1" applyBorder="1" applyAlignment="1">
      <alignment horizontal="justify"/>
    </xf>
    <xf numFmtId="9" fontId="56" fillId="29" borderId="37" xfId="40656" applyFont="1" applyFill="1" applyBorder="1" applyAlignment="1">
      <alignment horizontal="center"/>
    </xf>
    <xf numFmtId="38" fontId="65" fillId="0" borderId="0" xfId="0" applyNumberFormat="1" applyFont="1"/>
    <xf numFmtId="0" fontId="55" fillId="24" borderId="30" xfId="503" applyFont="1" applyFill="1" applyBorder="1"/>
    <xf numFmtId="0" fontId="56" fillId="24" borderId="30" xfId="503" applyFont="1" applyFill="1" applyBorder="1" applyAlignment="1">
      <alignment horizontal="center"/>
    </xf>
    <xf numFmtId="0" fontId="56" fillId="24" borderId="35" xfId="503" applyFont="1" applyFill="1" applyBorder="1" applyAlignment="1">
      <alignment horizontal="center"/>
    </xf>
    <xf numFmtId="0" fontId="56" fillId="29" borderId="36" xfId="503" applyFont="1" applyFill="1" applyBorder="1"/>
    <xf numFmtId="43" fontId="55" fillId="29" borderId="34" xfId="477" applyFont="1" applyFill="1" applyBorder="1" applyAlignment="1">
      <alignment horizontal="center"/>
    </xf>
    <xf numFmtId="0" fontId="56" fillId="29" borderId="34" xfId="503" applyFont="1" applyFill="1" applyBorder="1"/>
    <xf numFmtId="0" fontId="55" fillId="29" borderId="34" xfId="503" applyFont="1" applyFill="1" applyBorder="1"/>
    <xf numFmtId="0" fontId="56" fillId="25" borderId="34" xfId="503" applyFont="1" applyFill="1" applyBorder="1"/>
    <xf numFmtId="0" fontId="55" fillId="29" borderId="34" xfId="503" applyFont="1" applyFill="1" applyBorder="1" applyAlignment="1">
      <alignment wrapText="1"/>
    </xf>
    <xf numFmtId="0" fontId="56" fillId="0" borderId="37" xfId="503" applyFont="1" applyBorder="1" applyAlignment="1">
      <alignment horizontal="left"/>
    </xf>
    <xf numFmtId="0" fontId="56" fillId="29" borderId="33" xfId="503" applyFont="1" applyFill="1" applyBorder="1" applyAlignment="1">
      <alignment horizontal="left"/>
    </xf>
    <xf numFmtId="0" fontId="55" fillId="29" borderId="33" xfId="503" applyFont="1" applyFill="1" applyBorder="1" applyAlignment="1">
      <alignment horizontal="left"/>
    </xf>
    <xf numFmtId="0" fontId="56" fillId="29" borderId="38" xfId="503" applyFont="1" applyFill="1" applyBorder="1" applyAlignment="1">
      <alignment horizontal="justify"/>
    </xf>
    <xf numFmtId="38" fontId="56" fillId="0" borderId="0" xfId="0" applyNumberFormat="1" applyFont="1" applyAlignment="1">
      <alignment horizontal="center"/>
    </xf>
    <xf numFmtId="165" fontId="55" fillId="0" borderId="0" xfId="0" applyNumberFormat="1" applyFont="1"/>
    <xf numFmtId="165" fontId="55" fillId="61" borderId="27" xfId="40659" applyNumberFormat="1" applyFont="1" applyFill="1" applyBorder="1"/>
    <xf numFmtId="0" fontId="56" fillId="62" borderId="27" xfId="40658" applyFont="1" applyFill="1" applyBorder="1" applyAlignment="1">
      <alignment horizontal="center"/>
    </xf>
    <xf numFmtId="165" fontId="56" fillId="61" borderId="36" xfId="40659" applyNumberFormat="1" applyFont="1" applyFill="1" applyBorder="1" applyAlignment="1">
      <alignment horizontal="center"/>
    </xf>
    <xf numFmtId="165" fontId="56" fillId="64" borderId="30" xfId="40658" applyNumberFormat="1" applyFont="1" applyFill="1" applyBorder="1"/>
    <xf numFmtId="165" fontId="56" fillId="64" borderId="30" xfId="40658" applyNumberFormat="1" applyFont="1" applyFill="1" applyBorder="1" applyAlignment="1">
      <alignment horizontal="center"/>
    </xf>
    <xf numFmtId="165" fontId="56" fillId="64" borderId="35" xfId="40658" applyNumberFormat="1" applyFont="1" applyFill="1" applyBorder="1" applyAlignment="1">
      <alignment horizontal="center"/>
    </xf>
    <xf numFmtId="165" fontId="56" fillId="63" borderId="33" xfId="40658" applyNumberFormat="1" applyFont="1" applyFill="1" applyBorder="1" applyAlignment="1">
      <alignment horizontal="left"/>
    </xf>
    <xf numFmtId="43" fontId="55" fillId="63" borderId="33" xfId="18338" applyFont="1" applyFill="1" applyBorder="1" applyAlignment="1">
      <alignment horizontal="center"/>
    </xf>
    <xf numFmtId="43" fontId="55" fillId="63" borderId="34" xfId="18338" applyFont="1" applyFill="1" applyBorder="1" applyAlignment="1">
      <alignment horizontal="center"/>
    </xf>
    <xf numFmtId="9" fontId="56" fillId="63" borderId="34" xfId="1511" applyNumberFormat="1" applyFont="1" applyFill="1" applyBorder="1" applyAlignment="1">
      <alignment horizontal="center"/>
    </xf>
    <xf numFmtId="38" fontId="56" fillId="63" borderId="34" xfId="18338" applyNumberFormat="1" applyFont="1" applyFill="1" applyBorder="1" applyAlignment="1">
      <alignment horizontal="center"/>
    </xf>
    <xf numFmtId="38" fontId="56" fillId="63" borderId="33" xfId="18338" applyNumberFormat="1" applyFont="1" applyFill="1" applyBorder="1" applyAlignment="1">
      <alignment horizontal="center"/>
    </xf>
    <xf numFmtId="165" fontId="55" fillId="63" borderId="33" xfId="40658" applyNumberFormat="1" applyFont="1" applyFill="1" applyBorder="1" applyAlignment="1">
      <alignment horizontal="left"/>
    </xf>
    <xf numFmtId="38" fontId="55" fillId="63" borderId="33" xfId="18338" applyNumberFormat="1" applyFont="1" applyFill="1" applyBorder="1" applyAlignment="1">
      <alignment horizontal="center"/>
    </xf>
    <xf numFmtId="38" fontId="55" fillId="63" borderId="34" xfId="18338" applyNumberFormat="1" applyFont="1" applyFill="1" applyBorder="1" applyAlignment="1">
      <alignment horizontal="center"/>
    </xf>
    <xf numFmtId="38" fontId="56" fillId="63" borderId="37" xfId="18338" applyNumberFormat="1" applyFont="1" applyFill="1" applyBorder="1" applyAlignment="1">
      <alignment horizontal="center"/>
    </xf>
    <xf numFmtId="9" fontId="56" fillId="63" borderId="37" xfId="1511" applyNumberFormat="1" applyFont="1" applyFill="1" applyBorder="1" applyAlignment="1">
      <alignment horizontal="center"/>
    </xf>
    <xf numFmtId="165" fontId="56" fillId="0" borderId="38" xfId="40658" applyNumberFormat="1" applyFont="1" applyBorder="1" applyAlignment="1">
      <alignment horizontal="left"/>
    </xf>
    <xf numFmtId="37" fontId="56" fillId="0" borderId="34" xfId="18338" applyNumberFormat="1" applyFont="1" applyBorder="1" applyAlignment="1">
      <alignment horizontal="center"/>
    </xf>
    <xf numFmtId="37" fontId="55" fillId="63" borderId="33" xfId="18338" applyNumberFormat="1" applyFont="1" applyFill="1" applyBorder="1" applyAlignment="1">
      <alignment horizontal="center"/>
    </xf>
    <xf numFmtId="9" fontId="55" fillId="63" borderId="34" xfId="1511" applyNumberFormat="1" applyFont="1" applyFill="1" applyBorder="1" applyAlignment="1">
      <alignment horizontal="center"/>
    </xf>
    <xf numFmtId="37" fontId="56" fillId="63" borderId="33" xfId="18338" applyNumberFormat="1" applyFont="1" applyFill="1" applyBorder="1" applyAlignment="1">
      <alignment horizontal="center"/>
    </xf>
    <xf numFmtId="165" fontId="56" fillId="0" borderId="38" xfId="40658" applyNumberFormat="1" applyFont="1" applyBorder="1" applyAlignment="1">
      <alignment horizontal="justify"/>
    </xf>
    <xf numFmtId="37" fontId="56" fillId="0" borderId="37" xfId="18338" applyNumberFormat="1" applyFont="1" applyBorder="1" applyAlignment="1">
      <alignment horizontal="center"/>
    </xf>
    <xf numFmtId="0" fontId="56" fillId="29" borderId="38" xfId="40657" applyFont="1" applyFill="1" applyBorder="1" applyAlignment="1">
      <alignment horizontal="left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65" fontId="56" fillId="24" borderId="27" xfId="20817" applyNumberFormat="1" applyFont="1" applyFill="1" applyBorder="1" applyAlignment="1">
      <alignment horizontal="center"/>
    </xf>
    <xf numFmtId="165" fontId="56" fillId="24" borderId="28" xfId="20817" applyNumberFormat="1" applyFont="1" applyFill="1" applyBorder="1" applyAlignment="1">
      <alignment horizontal="center"/>
    </xf>
    <xf numFmtId="165" fontId="56" fillId="24" borderId="29" xfId="20817" applyNumberFormat="1" applyFont="1" applyFill="1" applyBorder="1" applyAlignment="1">
      <alignment horizontal="center"/>
    </xf>
    <xf numFmtId="165" fontId="56" fillId="24" borderId="30" xfId="20817" applyNumberFormat="1" applyFont="1" applyFill="1" applyBorder="1" applyAlignment="1">
      <alignment horizontal="center"/>
    </xf>
    <xf numFmtId="165" fontId="56" fillId="24" borderId="31" xfId="20817" applyNumberFormat="1" applyFont="1" applyFill="1" applyBorder="1" applyAlignment="1">
      <alignment horizontal="center"/>
    </xf>
    <xf numFmtId="165" fontId="56" fillId="24" borderId="32" xfId="20817" applyNumberFormat="1" applyFont="1" applyFill="1" applyBorder="1" applyAlignment="1">
      <alignment horizontal="center"/>
    </xf>
    <xf numFmtId="165" fontId="56" fillId="61" borderId="27" xfId="503" applyNumberFormat="1" applyFont="1" applyFill="1" applyBorder="1" applyAlignment="1">
      <alignment horizontal="center"/>
    </xf>
    <xf numFmtId="165" fontId="56" fillId="61" borderId="28" xfId="503" applyNumberFormat="1" applyFont="1" applyFill="1" applyBorder="1" applyAlignment="1">
      <alignment horizontal="center"/>
    </xf>
    <xf numFmtId="165" fontId="56" fillId="61" borderId="29" xfId="503" applyNumberFormat="1" applyFont="1" applyFill="1" applyBorder="1" applyAlignment="1">
      <alignment horizontal="center"/>
    </xf>
    <xf numFmtId="0" fontId="56" fillId="24" borderId="30" xfId="518" applyFont="1" applyFill="1" applyBorder="1" applyAlignment="1">
      <alignment horizontal="center"/>
    </xf>
    <xf numFmtId="0" fontId="56" fillId="24" borderId="31" xfId="518" applyFont="1" applyFill="1" applyBorder="1" applyAlignment="1">
      <alignment horizontal="center"/>
    </xf>
    <xf numFmtId="0" fontId="56" fillId="24" borderId="32" xfId="518" applyFont="1" applyFill="1" applyBorder="1" applyAlignment="1">
      <alignment horizontal="center"/>
    </xf>
    <xf numFmtId="0" fontId="56" fillId="24" borderId="27" xfId="518" applyFont="1" applyFill="1" applyBorder="1" applyAlignment="1">
      <alignment horizontal="center"/>
    </xf>
    <xf numFmtId="0" fontId="56" fillId="24" borderId="36" xfId="518" applyFont="1" applyFill="1" applyBorder="1" applyAlignment="1">
      <alignment horizontal="center"/>
    </xf>
    <xf numFmtId="0" fontId="56" fillId="24" borderId="35" xfId="518" applyFont="1" applyFill="1" applyBorder="1" applyAlignment="1">
      <alignment horizontal="center"/>
    </xf>
    <xf numFmtId="165" fontId="56" fillId="24" borderId="27" xfId="0" applyNumberFormat="1" applyFont="1" applyFill="1" applyBorder="1" applyAlignment="1">
      <alignment horizontal="center"/>
    </xf>
    <xf numFmtId="165" fontId="56" fillId="24" borderId="36" xfId="0" applyNumberFormat="1" applyFont="1" applyFill="1" applyBorder="1" applyAlignment="1">
      <alignment horizontal="center"/>
    </xf>
    <xf numFmtId="0" fontId="56" fillId="24" borderId="27" xfId="0" applyFont="1" applyFill="1" applyBorder="1" applyAlignment="1">
      <alignment horizontal="center"/>
    </xf>
    <xf numFmtId="0" fontId="56" fillId="24" borderId="28" xfId="0" applyFont="1" applyFill="1" applyBorder="1" applyAlignment="1">
      <alignment horizontal="center"/>
    </xf>
    <xf numFmtId="0" fontId="56" fillId="24" borderId="29" xfId="0" applyFont="1" applyFill="1" applyBorder="1" applyAlignment="1">
      <alignment horizontal="center"/>
    </xf>
    <xf numFmtId="165" fontId="56" fillId="61" borderId="30" xfId="0" applyNumberFormat="1" applyFont="1" applyFill="1" applyBorder="1" applyAlignment="1">
      <alignment horizontal="center"/>
    </xf>
    <xf numFmtId="165" fontId="56" fillId="61" borderId="31" xfId="0" applyNumberFormat="1" applyFont="1" applyFill="1" applyBorder="1" applyAlignment="1">
      <alignment horizontal="center"/>
    </xf>
    <xf numFmtId="165" fontId="56" fillId="61" borderId="32" xfId="0" applyNumberFormat="1" applyFont="1" applyFill="1" applyBorder="1" applyAlignment="1">
      <alignment horizontal="center"/>
    </xf>
    <xf numFmtId="0" fontId="56" fillId="24" borderId="27" xfId="503" applyFont="1" applyFill="1" applyBorder="1" applyAlignment="1">
      <alignment horizontal="center"/>
    </xf>
    <xf numFmtId="0" fontId="56" fillId="24" borderId="28" xfId="503" applyFont="1" applyFill="1" applyBorder="1" applyAlignment="1">
      <alignment horizontal="center"/>
    </xf>
    <xf numFmtId="0" fontId="56" fillId="24" borderId="29" xfId="503" applyFont="1" applyFill="1" applyBorder="1" applyAlignment="1">
      <alignment horizontal="center"/>
    </xf>
    <xf numFmtId="165" fontId="56" fillId="64" borderId="27" xfId="40658" applyNumberFormat="1" applyFont="1" applyFill="1" applyBorder="1" applyAlignment="1">
      <alignment horizontal="center"/>
    </xf>
    <xf numFmtId="165" fontId="56" fillId="64" borderId="36" xfId="40658" applyNumberFormat="1" applyFont="1" applyFill="1" applyBorder="1" applyAlignment="1">
      <alignment horizontal="center"/>
    </xf>
    <xf numFmtId="0" fontId="56" fillId="24" borderId="30" xfId="40657" applyFont="1" applyFill="1" applyBorder="1" applyAlignment="1">
      <alignment horizontal="center"/>
    </xf>
    <xf numFmtId="0" fontId="56" fillId="24" borderId="35" xfId="40657" applyFont="1" applyFill="1" applyBorder="1" applyAlignment="1">
      <alignment horizontal="center"/>
    </xf>
  </cellXfs>
  <cellStyles count="40660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5 6 2" xfId="40655" xr:uid="{6070AC10-FE2B-4C3F-A49A-AF22790FC30E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2 2 2" xfId="40659" xr:uid="{03E2D6D8-6A7E-439D-84E7-49A4007CEDEC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2 2 2" xfId="40658" xr:uid="{45AFCD0B-78C2-4D40-BF36-C7EC8AE2F749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2 2" xfId="40657" xr:uid="{F0D3E841-99F6-42EF-A2FB-F28503F3E02D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2 2 2 2 2" xfId="40656" xr:uid="{AF2BC3FB-125B-40CD-B34B-476FCBB3ED79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X421" sqref="AX421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3" bestFit="1" customWidth="1"/>
    <col min="4" max="5" width="13.88671875" style="44" bestFit="1" customWidth="1"/>
    <col min="6" max="6" width="12.44140625" style="45" bestFit="1" customWidth="1"/>
    <col min="7" max="7" width="14.5546875" style="46" bestFit="1" customWidth="1"/>
    <col min="8" max="8" width="17.109375" style="32" customWidth="1"/>
    <col min="9" max="9" width="0.88671875" style="32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14" ht="13.8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102" t="s">
        <v>0</v>
      </c>
      <c r="C2" s="13" t="s">
        <v>1</v>
      </c>
      <c r="D2" s="14">
        <v>45502</v>
      </c>
      <c r="E2" s="14">
        <v>45499</v>
      </c>
      <c r="F2" s="15" t="s">
        <v>2</v>
      </c>
      <c r="G2" s="16" t="s">
        <v>3</v>
      </c>
      <c r="H2" s="17"/>
      <c r="I2" s="17"/>
    </row>
    <row r="3" spans="2:14" ht="13.8" x14ac:dyDescent="0.25">
      <c r="B3" s="103" t="s">
        <v>4</v>
      </c>
      <c r="C3" s="19"/>
      <c r="D3" s="20" t="s">
        <v>5</v>
      </c>
      <c r="E3" s="20" t="s">
        <v>5</v>
      </c>
      <c r="F3" s="21"/>
      <c r="G3" s="22"/>
      <c r="H3" s="11"/>
      <c r="I3" s="11"/>
    </row>
    <row r="4" spans="2:14" ht="13.8" x14ac:dyDescent="0.25">
      <c r="B4" s="104" t="s">
        <v>6</v>
      </c>
      <c r="C4" s="23" t="s">
        <v>7</v>
      </c>
      <c r="D4" s="24">
        <v>1.66</v>
      </c>
      <c r="E4" s="24">
        <v>1.67</v>
      </c>
      <c r="F4" s="25">
        <v>-5.9880000000000003E-3</v>
      </c>
      <c r="G4" s="26">
        <v>2452351</v>
      </c>
      <c r="H4" s="11"/>
      <c r="I4" s="11"/>
    </row>
    <row r="5" spans="2:14" ht="13.8" x14ac:dyDescent="0.25">
      <c r="B5" s="104" t="s">
        <v>8</v>
      </c>
      <c r="C5" s="27" t="s">
        <v>9</v>
      </c>
      <c r="D5" s="28">
        <v>292</v>
      </c>
      <c r="E5" s="28">
        <v>292</v>
      </c>
      <c r="F5" s="29">
        <v>0</v>
      </c>
      <c r="G5" s="30">
        <v>62256</v>
      </c>
      <c r="H5" s="11"/>
      <c r="I5" s="11"/>
    </row>
    <row r="6" spans="2:14" ht="13.8" x14ac:dyDescent="0.25">
      <c r="B6" s="104" t="s">
        <v>8</v>
      </c>
      <c r="C6" s="23" t="s">
        <v>10</v>
      </c>
      <c r="D6" s="24">
        <v>383</v>
      </c>
      <c r="E6" s="24">
        <v>383</v>
      </c>
      <c r="F6" s="25">
        <v>0</v>
      </c>
      <c r="G6" s="26">
        <v>120208</v>
      </c>
      <c r="H6" s="11"/>
      <c r="I6" s="11"/>
    </row>
    <row r="7" spans="2:14" ht="15" customHeight="1" x14ac:dyDescent="0.25">
      <c r="B7" s="104" t="s">
        <v>11</v>
      </c>
      <c r="C7" s="27" t="s">
        <v>12</v>
      </c>
      <c r="D7" s="31">
        <v>2.99</v>
      </c>
      <c r="E7" s="31">
        <v>2.99</v>
      </c>
      <c r="F7" s="29">
        <v>0</v>
      </c>
      <c r="G7" s="30">
        <v>1470884</v>
      </c>
      <c r="I7" s="11"/>
    </row>
    <row r="8" spans="2:14" ht="15" customHeight="1" x14ac:dyDescent="0.25">
      <c r="B8" s="104" t="s">
        <v>13</v>
      </c>
      <c r="C8" s="23" t="s">
        <v>14</v>
      </c>
      <c r="D8" s="24">
        <v>2.4900000000000002</v>
      </c>
      <c r="E8" s="24">
        <v>2.39</v>
      </c>
      <c r="F8" s="25">
        <v>4.1841000000000003E-2</v>
      </c>
      <c r="G8" s="26">
        <v>3471632</v>
      </c>
      <c r="H8" s="11"/>
      <c r="I8" s="11"/>
    </row>
    <row r="9" spans="2:14" ht="15" customHeight="1" x14ac:dyDescent="0.25">
      <c r="B9" s="104" t="s">
        <v>8</v>
      </c>
      <c r="C9" s="27" t="s">
        <v>8</v>
      </c>
      <c r="D9" s="31" t="s">
        <v>5</v>
      </c>
      <c r="E9" s="31" t="s">
        <v>5</v>
      </c>
      <c r="F9" s="29"/>
      <c r="G9" s="30" t="s">
        <v>5</v>
      </c>
      <c r="H9" s="11"/>
      <c r="I9" s="11"/>
    </row>
    <row r="10" spans="2:14" ht="15" customHeight="1" x14ac:dyDescent="0.25">
      <c r="B10" s="103" t="s">
        <v>15</v>
      </c>
      <c r="C10" s="19"/>
      <c r="D10" s="33" t="s">
        <v>5</v>
      </c>
      <c r="E10" s="33" t="s">
        <v>5</v>
      </c>
      <c r="F10" s="34"/>
      <c r="G10" s="22" t="s">
        <v>5</v>
      </c>
      <c r="H10" s="11"/>
      <c r="I10" s="11"/>
    </row>
    <row r="11" spans="2:14" ht="15" customHeight="1" x14ac:dyDescent="0.25">
      <c r="B11" s="104" t="s">
        <v>16</v>
      </c>
      <c r="C11" s="23" t="s">
        <v>17</v>
      </c>
      <c r="D11" s="24">
        <v>2.83</v>
      </c>
      <c r="E11" s="24">
        <v>2.83</v>
      </c>
      <c r="F11" s="25">
        <v>0</v>
      </c>
      <c r="G11" s="26">
        <v>5450</v>
      </c>
      <c r="H11" s="11"/>
      <c r="I11" s="11"/>
    </row>
    <row r="12" spans="2:14" ht="15" customHeight="1" x14ac:dyDescent="0.25">
      <c r="B12" s="104" t="s">
        <v>8</v>
      </c>
      <c r="C12" s="27" t="s">
        <v>18</v>
      </c>
      <c r="D12" s="31">
        <v>2.15</v>
      </c>
      <c r="E12" s="31">
        <v>2.15</v>
      </c>
      <c r="F12" s="29">
        <v>0</v>
      </c>
      <c r="G12" s="30">
        <v>0</v>
      </c>
      <c r="H12" s="11"/>
      <c r="I12" s="11"/>
      <c r="M12" s="114"/>
      <c r="N12" s="114"/>
    </row>
    <row r="13" spans="2:14" ht="13.8" x14ac:dyDescent="0.25">
      <c r="B13" s="104" t="s">
        <v>8</v>
      </c>
      <c r="C13" s="23" t="s">
        <v>19</v>
      </c>
      <c r="D13" s="24">
        <v>15.8</v>
      </c>
      <c r="E13" s="24">
        <v>15.8</v>
      </c>
      <c r="F13" s="25">
        <v>0</v>
      </c>
      <c r="G13" s="26">
        <v>113093</v>
      </c>
      <c r="H13" s="11"/>
      <c r="I13" s="11"/>
      <c r="M13" s="108"/>
      <c r="N13" s="108"/>
    </row>
    <row r="14" spans="2:14" ht="15" customHeight="1" x14ac:dyDescent="0.25">
      <c r="B14" s="104" t="s">
        <v>8</v>
      </c>
      <c r="C14" s="27" t="s">
        <v>20</v>
      </c>
      <c r="D14" s="31">
        <v>11.7</v>
      </c>
      <c r="E14" s="31">
        <v>11.9</v>
      </c>
      <c r="F14" s="29">
        <v>-1.6806999999999999E-2</v>
      </c>
      <c r="G14" s="30">
        <v>7241136</v>
      </c>
      <c r="H14" s="11"/>
      <c r="I14" s="11"/>
    </row>
    <row r="15" spans="2:14" ht="15" customHeight="1" x14ac:dyDescent="0.25">
      <c r="B15" s="104"/>
      <c r="C15" s="23" t="s">
        <v>21</v>
      </c>
      <c r="D15" s="24"/>
      <c r="E15" s="24"/>
      <c r="F15" s="25"/>
      <c r="G15" s="26"/>
      <c r="H15" s="11"/>
      <c r="I15" s="11"/>
    </row>
    <row r="16" spans="2:14" ht="15" customHeight="1" x14ac:dyDescent="0.25">
      <c r="B16" s="103" t="s">
        <v>22</v>
      </c>
      <c r="C16" s="19"/>
      <c r="D16" s="33" t="s">
        <v>5</v>
      </c>
      <c r="E16" s="33" t="s">
        <v>5</v>
      </c>
      <c r="F16" s="34"/>
      <c r="G16" s="22"/>
      <c r="H16" s="11"/>
      <c r="I16" s="11"/>
    </row>
    <row r="17" spans="2:9" ht="15" customHeight="1" x14ac:dyDescent="0.25">
      <c r="B17" s="104" t="s">
        <v>23</v>
      </c>
      <c r="C17" s="23" t="s">
        <v>24</v>
      </c>
      <c r="D17" s="35">
        <v>1.03</v>
      </c>
      <c r="E17" s="35">
        <v>1.03</v>
      </c>
      <c r="F17" s="36">
        <v>0</v>
      </c>
      <c r="G17" s="26">
        <v>0</v>
      </c>
      <c r="H17" s="11"/>
      <c r="I17" s="11"/>
    </row>
    <row r="18" spans="2:9" ht="15" customHeight="1" x14ac:dyDescent="0.25">
      <c r="B18" s="104" t="s">
        <v>25</v>
      </c>
      <c r="C18" s="27" t="s">
        <v>26</v>
      </c>
      <c r="D18" s="31">
        <v>97</v>
      </c>
      <c r="E18" s="31">
        <v>97</v>
      </c>
      <c r="F18" s="29">
        <v>0</v>
      </c>
      <c r="G18" s="30">
        <v>219537</v>
      </c>
      <c r="H18" s="11"/>
      <c r="I18" s="11"/>
    </row>
    <row r="19" spans="2:9" ht="13.8" x14ac:dyDescent="0.25">
      <c r="B19" s="104" t="s">
        <v>27</v>
      </c>
      <c r="C19" s="23" t="s">
        <v>28</v>
      </c>
      <c r="D19" s="24">
        <v>1.28</v>
      </c>
      <c r="E19" s="24">
        <v>1.28</v>
      </c>
      <c r="F19" s="25">
        <v>0</v>
      </c>
      <c r="G19" s="26">
        <v>196116</v>
      </c>
      <c r="H19" s="11"/>
      <c r="I19" s="11"/>
    </row>
    <row r="20" spans="2:9" ht="13.8" x14ac:dyDescent="0.25">
      <c r="B20" s="104" t="s">
        <v>29</v>
      </c>
      <c r="C20" s="27" t="s">
        <v>30</v>
      </c>
      <c r="D20" s="31">
        <v>101.4</v>
      </c>
      <c r="E20" s="31">
        <v>101.4</v>
      </c>
      <c r="F20" s="29">
        <v>0</v>
      </c>
      <c r="G20" s="30">
        <v>530</v>
      </c>
      <c r="H20" s="11"/>
      <c r="I20" s="11"/>
    </row>
    <row r="21" spans="2:9" ht="13.8" x14ac:dyDescent="0.25">
      <c r="B21" s="104" t="s">
        <v>8</v>
      </c>
      <c r="C21" s="23" t="s">
        <v>31</v>
      </c>
      <c r="D21" s="24">
        <v>36.6</v>
      </c>
      <c r="E21" s="24">
        <v>36.6</v>
      </c>
      <c r="F21" s="25">
        <v>0</v>
      </c>
      <c r="G21" s="26">
        <v>9</v>
      </c>
      <c r="H21" s="11"/>
      <c r="I21" s="11"/>
    </row>
    <row r="22" spans="2:9" ht="13.8" x14ac:dyDescent="0.25">
      <c r="B22" s="104" t="s">
        <v>8</v>
      </c>
      <c r="C22" s="27" t="s">
        <v>32</v>
      </c>
      <c r="D22" s="31">
        <v>4.5</v>
      </c>
      <c r="E22" s="31">
        <v>4.5</v>
      </c>
      <c r="F22" s="29">
        <v>0</v>
      </c>
      <c r="G22" s="30">
        <v>241675</v>
      </c>
      <c r="H22" s="11"/>
      <c r="I22" s="11"/>
    </row>
    <row r="23" spans="2:9" ht="13.8" x14ac:dyDescent="0.25">
      <c r="B23" s="104"/>
      <c r="C23" s="37" t="s">
        <v>8</v>
      </c>
      <c r="D23" s="38" t="s">
        <v>5</v>
      </c>
      <c r="E23" s="38" t="s">
        <v>5</v>
      </c>
      <c r="F23" s="39"/>
      <c r="G23" s="40"/>
      <c r="H23" s="11"/>
      <c r="I23" s="11"/>
    </row>
    <row r="24" spans="2:9" ht="13.8" x14ac:dyDescent="0.25">
      <c r="B24" s="103" t="s">
        <v>33</v>
      </c>
      <c r="C24" s="19"/>
      <c r="D24" s="33" t="s">
        <v>5</v>
      </c>
      <c r="E24" s="33" t="s">
        <v>5</v>
      </c>
      <c r="F24" s="34"/>
      <c r="G24" s="22"/>
      <c r="H24" s="11"/>
      <c r="I24" s="11"/>
    </row>
    <row r="25" spans="2:9" ht="13.8" x14ac:dyDescent="0.25">
      <c r="B25" s="104" t="s">
        <v>34</v>
      </c>
      <c r="C25" s="23" t="s">
        <v>35</v>
      </c>
      <c r="D25" s="24">
        <v>0.2</v>
      </c>
      <c r="E25" s="24">
        <v>0.2</v>
      </c>
      <c r="F25" s="25">
        <f t="shared" ref="F25" si="0">D25/E25-1</f>
        <v>0</v>
      </c>
      <c r="G25" s="26">
        <v>0</v>
      </c>
      <c r="H25" s="11"/>
      <c r="I25" s="11"/>
    </row>
    <row r="26" spans="2:9" ht="13.8" x14ac:dyDescent="0.25">
      <c r="B26" s="104" t="s">
        <v>36</v>
      </c>
      <c r="C26" s="27" t="s">
        <v>37</v>
      </c>
      <c r="D26" s="31">
        <v>3.3</v>
      </c>
      <c r="E26" s="31">
        <v>3.3</v>
      </c>
      <c r="F26" s="29">
        <v>0</v>
      </c>
      <c r="G26" s="30">
        <v>24550</v>
      </c>
      <c r="H26" s="11"/>
      <c r="I26" s="11"/>
    </row>
    <row r="27" spans="2:9" ht="13.8" x14ac:dyDescent="0.25">
      <c r="B27" s="104" t="s">
        <v>8</v>
      </c>
      <c r="C27" s="23" t="s">
        <v>38</v>
      </c>
      <c r="D27" s="24">
        <v>3.15</v>
      </c>
      <c r="E27" s="24">
        <v>3.15</v>
      </c>
      <c r="F27" s="25">
        <v>0</v>
      </c>
      <c r="G27" s="26">
        <v>6716</v>
      </c>
      <c r="H27" s="11"/>
      <c r="I27" s="11"/>
    </row>
    <row r="28" spans="2:9" ht="13.8" x14ac:dyDescent="0.25">
      <c r="B28" s="104" t="s">
        <v>8</v>
      </c>
      <c r="C28" s="27" t="s">
        <v>39</v>
      </c>
      <c r="D28" s="31">
        <v>63.5</v>
      </c>
      <c r="E28" s="31">
        <v>63.5</v>
      </c>
      <c r="F28" s="29">
        <v>0</v>
      </c>
      <c r="G28" s="30">
        <v>87708</v>
      </c>
      <c r="H28" s="11"/>
      <c r="I28" s="11"/>
    </row>
    <row r="29" spans="2:9" ht="13.8" x14ac:dyDescent="0.25">
      <c r="B29" s="104" t="s">
        <v>8</v>
      </c>
      <c r="C29" s="23" t="s">
        <v>40</v>
      </c>
      <c r="D29" s="24">
        <v>4.2</v>
      </c>
      <c r="E29" s="24">
        <v>4.07</v>
      </c>
      <c r="F29" s="25">
        <v>3.1940999999999997E-2</v>
      </c>
      <c r="G29" s="26">
        <v>1630942</v>
      </c>
      <c r="H29" s="11"/>
      <c r="I29" s="11"/>
    </row>
    <row r="30" spans="2:9" s="23" customFormat="1" ht="13.8" x14ac:dyDescent="0.25">
      <c r="B30" s="105" t="s">
        <v>8</v>
      </c>
      <c r="C30" s="27" t="s">
        <v>41</v>
      </c>
      <c r="D30" s="31">
        <v>29.4</v>
      </c>
      <c r="E30" s="31">
        <v>29.8</v>
      </c>
      <c r="F30" s="29">
        <v>-1.3422999999999999E-2</v>
      </c>
      <c r="G30" s="30">
        <v>626418</v>
      </c>
    </row>
    <row r="31" spans="2:9" ht="13.8" x14ac:dyDescent="0.25">
      <c r="B31" s="104" t="s">
        <v>42</v>
      </c>
      <c r="C31" s="23" t="s">
        <v>43</v>
      </c>
      <c r="D31" s="24">
        <v>2</v>
      </c>
      <c r="E31" s="24">
        <v>2</v>
      </c>
      <c r="F31" s="25">
        <v>0</v>
      </c>
      <c r="G31" s="26">
        <v>0</v>
      </c>
      <c r="H31" s="11"/>
      <c r="I31" s="11"/>
    </row>
    <row r="32" spans="2:9" ht="13.8" x14ac:dyDescent="0.25">
      <c r="B32" s="104" t="s">
        <v>44</v>
      </c>
      <c r="C32" s="27" t="s">
        <v>45</v>
      </c>
      <c r="D32" s="31">
        <v>379.9</v>
      </c>
      <c r="E32" s="31">
        <v>379.9</v>
      </c>
      <c r="F32" s="29">
        <v>0</v>
      </c>
      <c r="G32" s="30">
        <v>12176</v>
      </c>
      <c r="H32" s="11"/>
      <c r="I32" s="11"/>
    </row>
    <row r="33" spans="2:9" ht="13.8" x14ac:dyDescent="0.25">
      <c r="B33" s="104" t="s">
        <v>8</v>
      </c>
      <c r="C33" s="23" t="s">
        <v>46</v>
      </c>
      <c r="D33" s="24">
        <v>18.5</v>
      </c>
      <c r="E33" s="24">
        <v>18.5</v>
      </c>
      <c r="F33" s="25">
        <v>0</v>
      </c>
      <c r="G33" s="26">
        <v>296716</v>
      </c>
      <c r="H33" s="41"/>
      <c r="I33" s="11"/>
    </row>
    <row r="34" spans="2:9" ht="13.8" x14ac:dyDescent="0.25">
      <c r="B34" s="104" t="s">
        <v>8</v>
      </c>
      <c r="C34" s="27" t="s">
        <v>47</v>
      </c>
      <c r="D34" s="31">
        <v>920</v>
      </c>
      <c r="E34" s="31">
        <v>920</v>
      </c>
      <c r="F34" s="29">
        <v>0</v>
      </c>
      <c r="G34" s="30">
        <v>8410</v>
      </c>
      <c r="H34" s="11"/>
      <c r="I34" s="11"/>
    </row>
    <row r="35" spans="2:9" ht="13.8" x14ac:dyDescent="0.25">
      <c r="B35" s="104" t="s">
        <v>8</v>
      </c>
      <c r="C35" s="23" t="s">
        <v>48</v>
      </c>
      <c r="D35" s="24">
        <v>37.5</v>
      </c>
      <c r="E35" s="24">
        <v>37.5</v>
      </c>
      <c r="F35" s="25">
        <v>0</v>
      </c>
      <c r="G35" s="26">
        <v>709433</v>
      </c>
      <c r="H35" s="11"/>
      <c r="I35" s="11"/>
    </row>
    <row r="36" spans="2:9" ht="13.8" x14ac:dyDescent="0.25">
      <c r="B36" s="104" t="s">
        <v>8</v>
      </c>
      <c r="C36" s="27" t="s">
        <v>49</v>
      </c>
      <c r="D36" s="31">
        <v>46</v>
      </c>
      <c r="E36" s="31">
        <v>46</v>
      </c>
      <c r="F36" s="29">
        <v>0</v>
      </c>
      <c r="G36" s="30">
        <v>232669</v>
      </c>
      <c r="H36" s="11"/>
      <c r="I36" s="11"/>
    </row>
    <row r="37" spans="2:9" ht="13.8" x14ac:dyDescent="0.25">
      <c r="B37" s="104" t="s">
        <v>8</v>
      </c>
      <c r="C37" s="23" t="s">
        <v>50</v>
      </c>
      <c r="D37" s="24">
        <v>3.34</v>
      </c>
      <c r="E37" s="24">
        <v>3.1</v>
      </c>
      <c r="F37" s="25">
        <v>7.7419000000000002E-2</v>
      </c>
      <c r="G37" s="26">
        <v>614353</v>
      </c>
      <c r="H37" s="11"/>
      <c r="I37" s="11"/>
    </row>
    <row r="38" spans="2:9" ht="13.8" x14ac:dyDescent="0.25">
      <c r="B38" s="104" t="s">
        <v>8</v>
      </c>
      <c r="C38" s="27" t="s">
        <v>51</v>
      </c>
      <c r="D38" s="31">
        <v>0.36</v>
      </c>
      <c r="E38" s="31">
        <v>0.36</v>
      </c>
      <c r="F38" s="29">
        <v>0</v>
      </c>
      <c r="G38" s="30">
        <v>0</v>
      </c>
      <c r="H38" s="11"/>
      <c r="I38" s="11"/>
    </row>
    <row r="39" spans="2:9" ht="13.8" x14ac:dyDescent="0.25">
      <c r="B39" s="104" t="s">
        <v>8</v>
      </c>
      <c r="C39" s="23" t="s">
        <v>52</v>
      </c>
      <c r="D39" s="24">
        <v>32.35</v>
      </c>
      <c r="E39" s="24">
        <v>34</v>
      </c>
      <c r="F39" s="25">
        <v>-4.8529000000000003E-2</v>
      </c>
      <c r="G39" s="26">
        <v>959128</v>
      </c>
      <c r="H39" s="11"/>
      <c r="I39" s="11"/>
    </row>
    <row r="40" spans="2:9" ht="13.8" x14ac:dyDescent="0.25">
      <c r="B40" s="104" t="s">
        <v>8</v>
      </c>
      <c r="C40" s="27" t="s">
        <v>53</v>
      </c>
      <c r="D40" s="31">
        <v>48.3</v>
      </c>
      <c r="E40" s="31">
        <v>48.3</v>
      </c>
      <c r="F40" s="29">
        <v>0</v>
      </c>
      <c r="G40" s="30">
        <v>32013</v>
      </c>
      <c r="H40" s="11"/>
      <c r="I40" s="11"/>
    </row>
    <row r="41" spans="2:9" ht="13.8" x14ac:dyDescent="0.25">
      <c r="B41" s="104"/>
      <c r="C41" s="23" t="s">
        <v>54</v>
      </c>
      <c r="D41" s="24">
        <v>1.08</v>
      </c>
      <c r="E41" s="24">
        <v>1.08</v>
      </c>
      <c r="F41" s="25">
        <v>0</v>
      </c>
      <c r="G41" s="26">
        <v>200401</v>
      </c>
      <c r="H41" s="11"/>
      <c r="I41" s="11"/>
    </row>
    <row r="42" spans="2:9" ht="13.8" x14ac:dyDescent="0.25">
      <c r="B42" s="104" t="s">
        <v>55</v>
      </c>
      <c r="C42" s="27" t="s">
        <v>56</v>
      </c>
      <c r="D42" s="31">
        <v>8.1</v>
      </c>
      <c r="E42" s="31">
        <v>8.1</v>
      </c>
      <c r="F42" s="29">
        <v>0</v>
      </c>
      <c r="G42" s="30">
        <v>636</v>
      </c>
      <c r="H42" s="11"/>
      <c r="I42" s="11"/>
    </row>
    <row r="43" spans="2:9" ht="13.8" x14ac:dyDescent="0.25">
      <c r="B43" s="104" t="s">
        <v>8</v>
      </c>
      <c r="C43" s="23" t="s">
        <v>57</v>
      </c>
      <c r="D43" s="24">
        <v>53</v>
      </c>
      <c r="E43" s="24">
        <v>53</v>
      </c>
      <c r="F43" s="25">
        <v>0</v>
      </c>
      <c r="G43" s="26">
        <v>44374</v>
      </c>
      <c r="H43" s="11"/>
      <c r="I43" s="11"/>
    </row>
    <row r="44" spans="2:9" ht="13.8" x14ac:dyDescent="0.25">
      <c r="B44" s="104" t="s">
        <v>8</v>
      </c>
      <c r="C44" s="27" t="s">
        <v>58</v>
      </c>
      <c r="D44" s="31">
        <v>19.3</v>
      </c>
      <c r="E44" s="31">
        <v>19.3</v>
      </c>
      <c r="F44" s="29">
        <v>0</v>
      </c>
      <c r="G44" s="30">
        <v>73</v>
      </c>
      <c r="H44" s="11"/>
      <c r="I44" s="11"/>
    </row>
    <row r="45" spans="2:9" ht="13.8" x14ac:dyDescent="0.25">
      <c r="B45" s="104" t="s">
        <v>59</v>
      </c>
      <c r="C45" s="23" t="s">
        <v>60</v>
      </c>
      <c r="D45" s="24">
        <v>18.5</v>
      </c>
      <c r="E45" s="24">
        <v>18.5</v>
      </c>
      <c r="F45" s="25">
        <v>0</v>
      </c>
      <c r="G45" s="26">
        <v>80039</v>
      </c>
      <c r="H45" s="11"/>
      <c r="I45" s="11"/>
    </row>
    <row r="46" spans="2:9" ht="13.8" x14ac:dyDescent="0.25">
      <c r="B46" s="106"/>
      <c r="C46" s="27" t="s">
        <v>61</v>
      </c>
      <c r="D46" s="31">
        <v>19.8</v>
      </c>
      <c r="E46" s="31">
        <v>19.8</v>
      </c>
      <c r="F46" s="29">
        <v>0</v>
      </c>
      <c r="G46" s="30">
        <v>100181</v>
      </c>
      <c r="H46" s="108"/>
      <c r="I46" s="11"/>
    </row>
    <row r="47" spans="2:9" ht="13.8" x14ac:dyDescent="0.25">
      <c r="B47" s="104" t="s">
        <v>8</v>
      </c>
      <c r="C47" s="23" t="s">
        <v>62</v>
      </c>
      <c r="D47" s="109">
        <v>17.95</v>
      </c>
      <c r="E47" s="109">
        <v>17.95</v>
      </c>
      <c r="F47" s="110">
        <v>0</v>
      </c>
      <c r="G47" s="111">
        <v>499721</v>
      </c>
      <c r="H47" s="11"/>
      <c r="I47" s="11"/>
    </row>
    <row r="48" spans="2:9" ht="13.8" x14ac:dyDescent="0.25">
      <c r="B48" s="104"/>
      <c r="C48" s="27"/>
      <c r="D48" s="31"/>
      <c r="E48" s="31"/>
      <c r="F48" s="29"/>
      <c r="G48" s="30"/>
      <c r="H48" s="11"/>
      <c r="I48" s="11"/>
    </row>
    <row r="49" spans="2:9" ht="13.8" x14ac:dyDescent="0.25">
      <c r="B49" s="103" t="s">
        <v>63</v>
      </c>
      <c r="C49" s="19"/>
      <c r="D49" s="33" t="s">
        <v>5</v>
      </c>
      <c r="E49" s="33" t="s">
        <v>5</v>
      </c>
      <c r="F49" s="34"/>
      <c r="G49" s="22"/>
      <c r="H49" s="11"/>
      <c r="I49" s="11"/>
    </row>
    <row r="50" spans="2:9" ht="13.8" x14ac:dyDescent="0.25">
      <c r="B50" s="104" t="s">
        <v>64</v>
      </c>
      <c r="C50" s="23" t="s">
        <v>65</v>
      </c>
      <c r="D50" s="24">
        <v>18.5</v>
      </c>
      <c r="E50" s="24">
        <v>18.5</v>
      </c>
      <c r="F50" s="25">
        <v>0</v>
      </c>
      <c r="G50" s="26">
        <v>23890019</v>
      </c>
      <c r="H50" s="11"/>
      <c r="I50" s="11"/>
    </row>
    <row r="51" spans="2:9" ht="13.8" x14ac:dyDescent="0.25">
      <c r="B51" s="106" t="s">
        <v>8</v>
      </c>
      <c r="C51" s="27" t="s">
        <v>66</v>
      </c>
      <c r="D51" s="31">
        <v>22</v>
      </c>
      <c r="E51" s="31">
        <v>22</v>
      </c>
      <c r="F51" s="29">
        <v>0</v>
      </c>
      <c r="G51" s="30">
        <v>315371</v>
      </c>
      <c r="H51" s="11"/>
      <c r="I51" s="11"/>
    </row>
    <row r="52" spans="2:9" ht="13.8" x14ac:dyDescent="0.25">
      <c r="B52" s="104" t="s">
        <v>8</v>
      </c>
      <c r="C52" s="23" t="s">
        <v>67</v>
      </c>
      <c r="D52" s="24">
        <v>7.9</v>
      </c>
      <c r="E52" s="24">
        <v>7.9</v>
      </c>
      <c r="F52" s="25">
        <v>0</v>
      </c>
      <c r="G52" s="26">
        <v>5815987</v>
      </c>
      <c r="H52" s="11"/>
      <c r="I52" s="11"/>
    </row>
    <row r="53" spans="2:9" ht="13.8" x14ac:dyDescent="0.25">
      <c r="B53" s="106" t="s">
        <v>8</v>
      </c>
      <c r="C53" s="27" t="s">
        <v>68</v>
      </c>
      <c r="D53" s="31">
        <v>10.65</v>
      </c>
      <c r="E53" s="31">
        <v>10.7</v>
      </c>
      <c r="F53" s="29">
        <v>-4.6730000000000001E-3</v>
      </c>
      <c r="G53" s="30">
        <v>5997306</v>
      </c>
      <c r="H53" s="11"/>
      <c r="I53" s="11"/>
    </row>
    <row r="54" spans="2:9" ht="13.8" x14ac:dyDescent="0.25">
      <c r="B54" s="104" t="s">
        <v>8</v>
      </c>
      <c r="C54" s="23" t="s">
        <v>69</v>
      </c>
      <c r="D54" s="24">
        <v>20.45</v>
      </c>
      <c r="E54" s="24">
        <v>21</v>
      </c>
      <c r="F54" s="25">
        <v>-2.6190000000000001E-2</v>
      </c>
      <c r="G54" s="26">
        <v>24941122</v>
      </c>
      <c r="H54" s="11"/>
      <c r="I54" s="11"/>
    </row>
    <row r="55" spans="2:9" ht="13.8" x14ac:dyDescent="0.25">
      <c r="B55" s="104" t="s">
        <v>8</v>
      </c>
      <c r="C55" s="27" t="s">
        <v>70</v>
      </c>
      <c r="D55" s="31">
        <v>44</v>
      </c>
      <c r="E55" s="31">
        <v>44</v>
      </c>
      <c r="F55" s="29">
        <v>0</v>
      </c>
      <c r="G55" s="30">
        <v>20991347</v>
      </c>
      <c r="H55" s="11"/>
      <c r="I55" s="11"/>
    </row>
    <row r="56" spans="2:9" ht="13.8" x14ac:dyDescent="0.25">
      <c r="B56" s="106"/>
      <c r="C56" s="23" t="s">
        <v>71</v>
      </c>
      <c r="D56" s="24">
        <v>2.1800000000000002</v>
      </c>
      <c r="E56" s="24">
        <v>2.16</v>
      </c>
      <c r="F56" s="25">
        <v>9.2589999999999999E-3</v>
      </c>
      <c r="G56" s="26">
        <v>5374601</v>
      </c>
      <c r="H56" s="11"/>
      <c r="I56" s="11"/>
    </row>
    <row r="57" spans="2:9" ht="13.8" x14ac:dyDescent="0.25">
      <c r="B57" s="104" t="s">
        <v>8</v>
      </c>
      <c r="C57" s="27" t="s">
        <v>72</v>
      </c>
      <c r="D57" s="31">
        <v>53.8</v>
      </c>
      <c r="E57" s="31">
        <v>53.5</v>
      </c>
      <c r="F57" s="29">
        <v>5.607E-3</v>
      </c>
      <c r="G57" s="30">
        <v>1288817</v>
      </c>
      <c r="H57" s="11"/>
      <c r="I57" s="11"/>
    </row>
    <row r="58" spans="2:9" ht="13.8" x14ac:dyDescent="0.25">
      <c r="B58" s="106" t="s">
        <v>8</v>
      </c>
      <c r="C58" s="23" t="s">
        <v>73</v>
      </c>
      <c r="D58" s="24">
        <v>1.68</v>
      </c>
      <c r="E58" s="24">
        <v>1.68</v>
      </c>
      <c r="F58" s="25">
        <v>0</v>
      </c>
      <c r="G58" s="26">
        <v>0</v>
      </c>
      <c r="H58" s="11"/>
      <c r="I58" s="11"/>
    </row>
    <row r="59" spans="2:9" ht="13.8" x14ac:dyDescent="0.25">
      <c r="B59" s="104" t="s">
        <v>8</v>
      </c>
      <c r="C59" s="27" t="s">
        <v>74</v>
      </c>
      <c r="D59" s="31">
        <v>4</v>
      </c>
      <c r="E59" s="31">
        <v>4</v>
      </c>
      <c r="F59" s="29">
        <v>0</v>
      </c>
      <c r="G59" s="30">
        <v>4512434</v>
      </c>
      <c r="H59" s="11"/>
      <c r="I59" s="11"/>
    </row>
    <row r="60" spans="2:9" ht="13.8" x14ac:dyDescent="0.25">
      <c r="B60" s="106" t="s">
        <v>8</v>
      </c>
      <c r="C60" s="23" t="s">
        <v>75</v>
      </c>
      <c r="D60" s="24">
        <v>20.9</v>
      </c>
      <c r="E60" s="24">
        <v>21.05</v>
      </c>
      <c r="F60" s="25">
        <v>-7.1260000000000004E-3</v>
      </c>
      <c r="G60" s="26">
        <v>69055241</v>
      </c>
      <c r="H60" s="11"/>
      <c r="I60" s="11"/>
    </row>
    <row r="61" spans="2:9" ht="13.8" x14ac:dyDescent="0.25">
      <c r="B61" s="106" t="s">
        <v>8</v>
      </c>
      <c r="C61" s="27" t="s">
        <v>76</v>
      </c>
      <c r="D61" s="31">
        <v>1.51</v>
      </c>
      <c r="E61" s="31">
        <v>1.51</v>
      </c>
      <c r="F61" s="29">
        <v>0</v>
      </c>
      <c r="G61" s="30">
        <v>0</v>
      </c>
      <c r="H61" s="11"/>
      <c r="I61" s="11"/>
    </row>
    <row r="62" spans="2:9" ht="13.8" x14ac:dyDescent="0.25">
      <c r="B62" s="104" t="s">
        <v>8</v>
      </c>
      <c r="C62" s="23" t="s">
        <v>77</v>
      </c>
      <c r="D62" s="24">
        <v>6.4</v>
      </c>
      <c r="E62" s="24">
        <v>6.25</v>
      </c>
      <c r="F62" s="25">
        <v>2.4E-2</v>
      </c>
      <c r="G62" s="26">
        <v>1978229</v>
      </c>
      <c r="H62" s="11"/>
      <c r="I62" s="11"/>
    </row>
    <row r="63" spans="2:9" ht="13.8" x14ac:dyDescent="0.25">
      <c r="B63" s="106" t="s">
        <v>8</v>
      </c>
      <c r="C63" s="27" t="s">
        <v>78</v>
      </c>
      <c r="D63" s="31">
        <v>34.549999999999997</v>
      </c>
      <c r="E63" s="31">
        <v>35.85</v>
      </c>
      <c r="F63" s="29">
        <v>-3.6262000000000003E-2</v>
      </c>
      <c r="G63" s="30">
        <v>15353556</v>
      </c>
      <c r="H63" s="11"/>
      <c r="I63" s="11"/>
    </row>
    <row r="64" spans="2:9" ht="13.8" x14ac:dyDescent="0.25">
      <c r="B64" s="104" t="s">
        <v>79</v>
      </c>
      <c r="C64" s="23" t="s">
        <v>80</v>
      </c>
      <c r="D64" s="24">
        <v>0.2</v>
      </c>
      <c r="E64" s="24">
        <v>0.2</v>
      </c>
      <c r="F64" s="25">
        <v>0</v>
      </c>
      <c r="G64" s="26">
        <v>0</v>
      </c>
      <c r="H64" s="11"/>
      <c r="I64" s="11"/>
    </row>
    <row r="65" spans="2:9" ht="13.8" x14ac:dyDescent="0.25">
      <c r="B65" s="106" t="s">
        <v>8</v>
      </c>
      <c r="C65" s="27" t="s">
        <v>81</v>
      </c>
      <c r="D65" s="31">
        <v>1.02</v>
      </c>
      <c r="E65" s="31">
        <v>1.03</v>
      </c>
      <c r="F65" s="29">
        <v>-9.7090000000000006E-3</v>
      </c>
      <c r="G65" s="30">
        <v>17560522</v>
      </c>
      <c r="H65" s="11"/>
      <c r="I65" s="11"/>
    </row>
    <row r="66" spans="2:9" ht="13.8" x14ac:dyDescent="0.25">
      <c r="B66" s="106" t="s">
        <v>8</v>
      </c>
      <c r="C66" s="23" t="s">
        <v>82</v>
      </c>
      <c r="D66" s="24">
        <v>1.98</v>
      </c>
      <c r="E66" s="24">
        <v>1.98</v>
      </c>
      <c r="F66" s="25">
        <v>0</v>
      </c>
      <c r="G66" s="26">
        <v>16006</v>
      </c>
      <c r="H66" s="11"/>
      <c r="I66" s="11"/>
    </row>
    <row r="67" spans="2:9" ht="13.8" x14ac:dyDescent="0.25">
      <c r="B67" s="104" t="s">
        <v>8</v>
      </c>
      <c r="C67" s="27" t="s">
        <v>83</v>
      </c>
      <c r="D67" s="31">
        <v>1.43</v>
      </c>
      <c r="E67" s="31">
        <v>1.35</v>
      </c>
      <c r="F67" s="29">
        <v>5.9258999999999999E-2</v>
      </c>
      <c r="G67" s="30">
        <v>623742</v>
      </c>
      <c r="H67" s="11"/>
      <c r="I67" s="11"/>
    </row>
    <row r="68" spans="2:9" ht="13.8" x14ac:dyDescent="0.25">
      <c r="B68" s="104" t="s">
        <v>8</v>
      </c>
      <c r="C68" s="23" t="s">
        <v>84</v>
      </c>
      <c r="D68" s="24">
        <v>0.2</v>
      </c>
      <c r="E68" s="24">
        <v>0.2</v>
      </c>
      <c r="F68" s="25">
        <v>0</v>
      </c>
      <c r="G68" s="26">
        <v>0</v>
      </c>
      <c r="H68" s="11"/>
      <c r="I68" s="11"/>
    </row>
    <row r="69" spans="2:9" ht="13.8" x14ac:dyDescent="0.25">
      <c r="B69" s="106" t="s">
        <v>8</v>
      </c>
      <c r="C69" s="27" t="s">
        <v>85</v>
      </c>
      <c r="D69" s="31">
        <v>0.34</v>
      </c>
      <c r="E69" s="31">
        <v>0.34</v>
      </c>
      <c r="F69" s="29">
        <v>0</v>
      </c>
      <c r="G69" s="30">
        <v>0</v>
      </c>
      <c r="H69" s="11"/>
      <c r="I69" s="11"/>
    </row>
    <row r="70" spans="2:9" ht="13.8" x14ac:dyDescent="0.25">
      <c r="B70" s="104" t="s">
        <v>8</v>
      </c>
      <c r="C70" s="23" t="s">
        <v>86</v>
      </c>
      <c r="D70" s="24">
        <v>1.38</v>
      </c>
      <c r="E70" s="24">
        <v>1.38</v>
      </c>
      <c r="F70" s="25">
        <v>0</v>
      </c>
      <c r="G70" s="26">
        <v>4931790</v>
      </c>
      <c r="H70" s="11"/>
      <c r="I70" s="11"/>
    </row>
    <row r="71" spans="2:9" ht="13.8" x14ac:dyDescent="0.25">
      <c r="B71" s="106" t="s">
        <v>8</v>
      </c>
      <c r="C71" s="27" t="s">
        <v>87</v>
      </c>
      <c r="D71" s="31">
        <v>1.57</v>
      </c>
      <c r="E71" s="31">
        <v>1.57</v>
      </c>
      <c r="F71" s="29">
        <v>0</v>
      </c>
      <c r="G71" s="30">
        <v>147549</v>
      </c>
      <c r="H71" s="11"/>
      <c r="I71" s="11"/>
    </row>
    <row r="72" spans="2:9" ht="13.8" x14ac:dyDescent="0.25">
      <c r="B72" s="104" t="s">
        <v>8</v>
      </c>
      <c r="C72" s="23" t="s">
        <v>88</v>
      </c>
      <c r="D72" s="24">
        <v>2.2999999999999998</v>
      </c>
      <c r="E72" s="24">
        <v>2.2999999999999998</v>
      </c>
      <c r="F72" s="25">
        <v>0</v>
      </c>
      <c r="G72" s="26">
        <v>0</v>
      </c>
      <c r="H72" s="11"/>
      <c r="I72" s="11"/>
    </row>
    <row r="73" spans="2:9" ht="13.8" x14ac:dyDescent="0.25">
      <c r="B73" s="104" t="s">
        <v>8</v>
      </c>
      <c r="C73" s="27" t="s">
        <v>89</v>
      </c>
      <c r="D73" s="31">
        <v>0.9</v>
      </c>
      <c r="E73" s="31">
        <v>0.86</v>
      </c>
      <c r="F73" s="29">
        <v>4.6511999999999998E-2</v>
      </c>
      <c r="G73" s="30">
        <v>1967894</v>
      </c>
      <c r="H73" s="11"/>
      <c r="I73" s="11"/>
    </row>
    <row r="74" spans="2:9" ht="13.8" x14ac:dyDescent="0.25">
      <c r="B74" s="106" t="s">
        <v>8</v>
      </c>
      <c r="C74" s="23" t="s">
        <v>90</v>
      </c>
      <c r="D74" s="24">
        <v>4.96</v>
      </c>
      <c r="E74" s="24">
        <v>4.66</v>
      </c>
      <c r="F74" s="25">
        <v>6.4378000000000005E-2</v>
      </c>
      <c r="G74" s="26">
        <v>2449739</v>
      </c>
      <c r="H74" s="11"/>
      <c r="I74" s="11"/>
    </row>
    <row r="75" spans="2:9" ht="13.8" x14ac:dyDescent="0.25">
      <c r="B75" s="104"/>
      <c r="C75" s="27" t="s">
        <v>91</v>
      </c>
      <c r="D75" s="31">
        <v>0.61</v>
      </c>
      <c r="E75" s="31">
        <v>0.61</v>
      </c>
      <c r="F75" s="29">
        <v>0</v>
      </c>
      <c r="G75" s="30">
        <v>0</v>
      </c>
      <c r="H75" s="11"/>
      <c r="I75" s="11"/>
    </row>
    <row r="76" spans="2:9" ht="13.8" x14ac:dyDescent="0.25">
      <c r="B76" s="106" t="s">
        <v>8</v>
      </c>
      <c r="C76" s="23" t="s">
        <v>92</v>
      </c>
      <c r="D76" s="24">
        <v>7.9</v>
      </c>
      <c r="E76" s="24">
        <v>8.1999999999999993</v>
      </c>
      <c r="F76" s="25">
        <v>-3.6584999999999999E-2</v>
      </c>
      <c r="G76" s="26">
        <v>797883</v>
      </c>
      <c r="H76" s="11"/>
      <c r="I76" s="11"/>
    </row>
    <row r="77" spans="2:9" ht="13.8" x14ac:dyDescent="0.25">
      <c r="B77" s="106" t="s">
        <v>8</v>
      </c>
      <c r="C77" s="27" t="s">
        <v>93</v>
      </c>
      <c r="D77" s="31">
        <v>0.52</v>
      </c>
      <c r="E77" s="31">
        <v>0.51</v>
      </c>
      <c r="F77" s="29">
        <v>1.9608E-2</v>
      </c>
      <c r="G77" s="30">
        <v>12555914</v>
      </c>
      <c r="H77" s="11"/>
      <c r="I77" s="11"/>
    </row>
    <row r="78" spans="2:9" ht="13.8" x14ac:dyDescent="0.25">
      <c r="B78" s="104" t="s">
        <v>8</v>
      </c>
      <c r="C78" s="23" t="s">
        <v>94</v>
      </c>
      <c r="D78" s="24">
        <v>0.45</v>
      </c>
      <c r="E78" s="24">
        <v>0.45</v>
      </c>
      <c r="F78" s="25">
        <v>0</v>
      </c>
      <c r="G78" s="26">
        <v>0</v>
      </c>
      <c r="H78" s="11"/>
      <c r="I78" s="11"/>
    </row>
    <row r="79" spans="2:9" ht="13.8" x14ac:dyDescent="0.25">
      <c r="B79" s="106" t="s">
        <v>8</v>
      </c>
      <c r="C79" s="27" t="s">
        <v>95</v>
      </c>
      <c r="D79" s="31">
        <v>0.59</v>
      </c>
      <c r="E79" s="31">
        <v>0.56000000000000005</v>
      </c>
      <c r="F79" s="29">
        <v>0.05</v>
      </c>
      <c r="G79" s="30">
        <v>820255</v>
      </c>
      <c r="H79" s="112"/>
      <c r="I79" s="11"/>
    </row>
    <row r="80" spans="2:9" ht="13.8" x14ac:dyDescent="0.25">
      <c r="B80" s="104" t="s">
        <v>8</v>
      </c>
      <c r="C80" s="23" t="s">
        <v>96</v>
      </c>
      <c r="D80" s="24">
        <v>0.48</v>
      </c>
      <c r="E80" s="24">
        <v>0.48</v>
      </c>
      <c r="F80" s="25">
        <v>0</v>
      </c>
      <c r="G80" s="26">
        <v>0</v>
      </c>
      <c r="H80" s="11"/>
      <c r="I80" s="11"/>
    </row>
    <row r="81" spans="2:9" ht="13.8" x14ac:dyDescent="0.25">
      <c r="B81" s="106" t="s">
        <v>8</v>
      </c>
      <c r="C81" s="27" t="s">
        <v>97</v>
      </c>
      <c r="D81" s="31">
        <v>0.2</v>
      </c>
      <c r="E81" s="31">
        <v>0.2</v>
      </c>
      <c r="F81" s="29">
        <v>0</v>
      </c>
      <c r="G81" s="30">
        <v>0</v>
      </c>
      <c r="H81" s="11"/>
      <c r="I81" s="11"/>
    </row>
    <row r="82" spans="2:9" ht="13.8" x14ac:dyDescent="0.25">
      <c r="B82" s="104" t="s">
        <v>8</v>
      </c>
      <c r="C82" s="23" t="s">
        <v>98</v>
      </c>
      <c r="D82" s="24">
        <v>0.97</v>
      </c>
      <c r="E82" s="24">
        <v>0.98</v>
      </c>
      <c r="F82" s="25">
        <v>-1.0204E-2</v>
      </c>
      <c r="G82" s="26">
        <v>18723967</v>
      </c>
      <c r="H82" s="11"/>
      <c r="I82" s="11"/>
    </row>
    <row r="83" spans="2:9" ht="13.8" x14ac:dyDescent="0.25">
      <c r="B83" s="106" t="s">
        <v>8</v>
      </c>
      <c r="C83" s="27" t="s">
        <v>99</v>
      </c>
      <c r="D83" s="31">
        <v>0.33</v>
      </c>
      <c r="E83" s="31">
        <v>0.33</v>
      </c>
      <c r="F83" s="29">
        <v>0</v>
      </c>
      <c r="G83" s="30">
        <v>22193379</v>
      </c>
      <c r="H83" s="112"/>
      <c r="I83" s="11"/>
    </row>
    <row r="84" spans="2:9" ht="13.8" x14ac:dyDescent="0.25">
      <c r="B84" s="104" t="s">
        <v>8</v>
      </c>
      <c r="C84" s="23" t="s">
        <v>100</v>
      </c>
      <c r="D84" s="24">
        <v>0.78</v>
      </c>
      <c r="E84" s="24">
        <v>0.86</v>
      </c>
      <c r="F84" s="25">
        <v>-9.3022999999999995E-2</v>
      </c>
      <c r="G84" s="26">
        <v>2647426</v>
      </c>
      <c r="H84" s="11"/>
      <c r="I84" s="11"/>
    </row>
    <row r="85" spans="2:9" ht="13.8" x14ac:dyDescent="0.25">
      <c r="B85" s="106" t="s">
        <v>101</v>
      </c>
      <c r="C85" s="27" t="s">
        <v>102</v>
      </c>
      <c r="D85" s="31">
        <v>2.61</v>
      </c>
      <c r="E85" s="31">
        <v>2.61</v>
      </c>
      <c r="F85" s="29">
        <v>0</v>
      </c>
      <c r="G85" s="30">
        <v>1100</v>
      </c>
      <c r="H85" s="112"/>
      <c r="I85" s="11"/>
    </row>
    <row r="86" spans="2:9" ht="13.8" x14ac:dyDescent="0.25">
      <c r="B86" s="104"/>
      <c r="C86" s="23" t="s">
        <v>103</v>
      </c>
      <c r="D86" s="24">
        <v>0.5</v>
      </c>
      <c r="E86" s="24">
        <v>0.5</v>
      </c>
      <c r="F86" s="25">
        <v>0</v>
      </c>
      <c r="G86" s="26">
        <v>0</v>
      </c>
      <c r="H86" s="11"/>
      <c r="I86" s="11"/>
    </row>
    <row r="87" spans="2:9" ht="13.8" x14ac:dyDescent="0.25">
      <c r="B87" s="106" t="s">
        <v>8</v>
      </c>
      <c r="C87" s="27" t="s">
        <v>104</v>
      </c>
      <c r="D87" s="31">
        <v>7</v>
      </c>
      <c r="E87" s="31">
        <v>7</v>
      </c>
      <c r="F87" s="29">
        <v>0</v>
      </c>
      <c r="G87" s="30">
        <v>700</v>
      </c>
      <c r="H87" s="112"/>
      <c r="I87" s="11"/>
    </row>
    <row r="88" spans="2:9" ht="13.8" x14ac:dyDescent="0.25">
      <c r="B88" s="104"/>
      <c r="C88" s="23" t="s">
        <v>105</v>
      </c>
      <c r="D88" s="24">
        <v>3.02</v>
      </c>
      <c r="E88" s="24">
        <v>3.02</v>
      </c>
      <c r="F88" s="25">
        <v>0</v>
      </c>
      <c r="G88" s="26">
        <v>0</v>
      </c>
      <c r="H88" s="11"/>
      <c r="I88" s="11"/>
    </row>
    <row r="89" spans="2:9" ht="13.8" x14ac:dyDescent="0.25">
      <c r="B89" s="106" t="s">
        <v>8</v>
      </c>
      <c r="C89" s="27" t="s">
        <v>106</v>
      </c>
      <c r="D89" s="31">
        <v>0.2</v>
      </c>
      <c r="E89" s="31">
        <v>0.2</v>
      </c>
      <c r="F89" s="29">
        <v>0</v>
      </c>
      <c r="G89" s="30">
        <v>0</v>
      </c>
      <c r="H89" s="112"/>
      <c r="I89" s="11"/>
    </row>
    <row r="90" spans="2:9" ht="13.8" x14ac:dyDescent="0.25">
      <c r="B90" s="104" t="s">
        <v>107</v>
      </c>
      <c r="C90" s="23" t="s">
        <v>108</v>
      </c>
      <c r="D90" s="24">
        <v>10.45</v>
      </c>
      <c r="E90" s="24">
        <v>9.5</v>
      </c>
      <c r="F90" s="25">
        <v>0.1</v>
      </c>
      <c r="G90" s="26">
        <v>4654548</v>
      </c>
      <c r="H90" s="11"/>
      <c r="I90" s="11"/>
    </row>
    <row r="91" spans="2:9" ht="13.8" x14ac:dyDescent="0.25">
      <c r="B91" s="106"/>
      <c r="C91" s="27" t="s">
        <v>109</v>
      </c>
      <c r="D91" s="31">
        <v>11.2</v>
      </c>
      <c r="E91" s="31">
        <v>10.199999999999999</v>
      </c>
      <c r="F91" s="29">
        <v>9.8039000000000001E-2</v>
      </c>
      <c r="G91" s="30">
        <v>8865794</v>
      </c>
      <c r="H91" s="112"/>
      <c r="I91" s="11"/>
    </row>
    <row r="92" spans="2:9" ht="13.8" x14ac:dyDescent="0.25">
      <c r="B92" s="104"/>
      <c r="C92" s="23" t="s">
        <v>110</v>
      </c>
      <c r="D92" s="24">
        <v>0.49</v>
      </c>
      <c r="E92" s="24">
        <v>0.51</v>
      </c>
      <c r="F92" s="25">
        <v>-3.9216000000000001E-2</v>
      </c>
      <c r="G92" s="26">
        <v>2961740</v>
      </c>
      <c r="H92" s="11"/>
      <c r="I92" s="11"/>
    </row>
    <row r="93" spans="2:9" ht="13.8" x14ac:dyDescent="0.25">
      <c r="B93" s="106" t="s">
        <v>8</v>
      </c>
      <c r="C93" s="27" t="s">
        <v>111</v>
      </c>
      <c r="D93" s="31">
        <v>552.20000000000005</v>
      </c>
      <c r="E93" s="31">
        <v>552.20000000000005</v>
      </c>
      <c r="F93" s="29">
        <v>0</v>
      </c>
      <c r="G93" s="30">
        <v>0</v>
      </c>
      <c r="H93" s="112"/>
      <c r="I93" s="11"/>
    </row>
    <row r="94" spans="2:9" ht="13.8" x14ac:dyDescent="0.25">
      <c r="B94" s="104" t="s">
        <v>8</v>
      </c>
      <c r="C94" s="23" t="s">
        <v>112</v>
      </c>
      <c r="D94" s="24">
        <v>0.63</v>
      </c>
      <c r="E94" s="24">
        <v>0.65</v>
      </c>
      <c r="F94" s="25">
        <v>-3.0769000000000001E-2</v>
      </c>
      <c r="G94" s="26">
        <v>1213000</v>
      </c>
      <c r="H94" s="11"/>
      <c r="I94" s="11"/>
    </row>
    <row r="95" spans="2:9" ht="13.8" x14ac:dyDescent="0.25">
      <c r="B95" s="106" t="s">
        <v>8</v>
      </c>
      <c r="C95" s="27" t="s">
        <v>113</v>
      </c>
      <c r="D95" s="31">
        <v>37.799999999999997</v>
      </c>
      <c r="E95" s="31">
        <v>38.950000000000003</v>
      </c>
      <c r="F95" s="29">
        <v>-2.9524999999999999E-2</v>
      </c>
      <c r="G95" s="30">
        <v>17501712</v>
      </c>
      <c r="H95" s="112"/>
      <c r="I95" s="11"/>
    </row>
    <row r="96" spans="2:9" ht="13.8" x14ac:dyDescent="0.25">
      <c r="B96" s="104"/>
      <c r="C96" s="23" t="s">
        <v>114</v>
      </c>
      <c r="D96" s="24">
        <v>21.35</v>
      </c>
      <c r="E96" s="24">
        <v>21.35</v>
      </c>
      <c r="F96" s="25">
        <v>0</v>
      </c>
      <c r="G96" s="26">
        <v>120277</v>
      </c>
      <c r="H96" s="11"/>
      <c r="I96" s="11"/>
    </row>
    <row r="97" spans="2:9" ht="13.8" x14ac:dyDescent="0.25">
      <c r="B97" s="104"/>
      <c r="C97" s="27" t="s">
        <v>115</v>
      </c>
      <c r="D97" s="31">
        <v>45</v>
      </c>
      <c r="E97" s="31">
        <v>45</v>
      </c>
      <c r="F97" s="29">
        <v>0</v>
      </c>
      <c r="G97" s="30">
        <v>254751</v>
      </c>
      <c r="H97" s="112"/>
      <c r="I97" s="11"/>
    </row>
    <row r="98" spans="2:9" ht="13.8" x14ac:dyDescent="0.25">
      <c r="B98" s="106"/>
      <c r="D98" s="24"/>
      <c r="E98" s="24"/>
      <c r="F98" s="25"/>
      <c r="G98" s="26"/>
      <c r="H98" s="11"/>
      <c r="I98" s="11"/>
    </row>
    <row r="99" spans="2:9" ht="13.8" x14ac:dyDescent="0.25">
      <c r="B99" s="103" t="s">
        <v>116</v>
      </c>
      <c r="C99" s="19"/>
      <c r="D99" s="33" t="s">
        <v>5</v>
      </c>
      <c r="E99" s="33" t="s">
        <v>5</v>
      </c>
      <c r="F99" s="34"/>
      <c r="G99" s="22"/>
      <c r="H99" s="11"/>
      <c r="I99" s="11"/>
    </row>
    <row r="100" spans="2:9" ht="13.8" x14ac:dyDescent="0.25">
      <c r="B100" s="104" t="s">
        <v>117</v>
      </c>
      <c r="C100" s="23" t="s">
        <v>118</v>
      </c>
      <c r="D100" s="24">
        <v>5.79</v>
      </c>
      <c r="E100" s="24">
        <v>5.79</v>
      </c>
      <c r="F100" s="25">
        <v>0</v>
      </c>
      <c r="G100" s="26">
        <v>0</v>
      </c>
      <c r="H100" s="11"/>
      <c r="I100" s="11"/>
    </row>
    <row r="101" spans="2:9" ht="13.8" x14ac:dyDescent="0.25">
      <c r="B101" s="104" t="s">
        <v>119</v>
      </c>
      <c r="C101" s="27" t="s">
        <v>120</v>
      </c>
      <c r="D101" s="31">
        <v>4.45</v>
      </c>
      <c r="E101" s="31">
        <v>4.45</v>
      </c>
      <c r="F101" s="29">
        <v>0</v>
      </c>
      <c r="G101" s="30">
        <v>4637</v>
      </c>
      <c r="H101" s="11"/>
      <c r="I101" s="11"/>
    </row>
    <row r="102" spans="2:9" ht="13.8" x14ac:dyDescent="0.25">
      <c r="B102" s="104" t="s">
        <v>8</v>
      </c>
      <c r="C102" s="23" t="s">
        <v>121</v>
      </c>
      <c r="D102" s="24">
        <v>14.75</v>
      </c>
      <c r="E102" s="24">
        <v>14.75</v>
      </c>
      <c r="F102" s="25">
        <v>0</v>
      </c>
      <c r="G102" s="26">
        <v>243934</v>
      </c>
      <c r="H102" s="11"/>
      <c r="I102" s="11"/>
    </row>
    <row r="103" spans="2:9" ht="13.8" x14ac:dyDescent="0.25">
      <c r="B103" s="104" t="s">
        <v>8</v>
      </c>
      <c r="C103" s="27" t="s">
        <v>122</v>
      </c>
      <c r="D103" s="31">
        <v>6.45</v>
      </c>
      <c r="E103" s="31">
        <v>5.9</v>
      </c>
      <c r="F103" s="29">
        <v>9.3219999999999997E-2</v>
      </c>
      <c r="G103" s="30">
        <v>1003430</v>
      </c>
      <c r="H103" s="11"/>
      <c r="I103" s="11"/>
    </row>
    <row r="104" spans="2:9" ht="13.8" x14ac:dyDescent="0.25">
      <c r="B104" s="104" t="s">
        <v>8</v>
      </c>
      <c r="C104" s="23" t="s">
        <v>123</v>
      </c>
      <c r="D104" s="24">
        <v>1.81</v>
      </c>
      <c r="E104" s="24">
        <v>1.96</v>
      </c>
      <c r="F104" s="25">
        <v>-7.6531000000000002E-2</v>
      </c>
      <c r="G104" s="26">
        <v>686173</v>
      </c>
      <c r="H104" s="11"/>
      <c r="I104" s="11"/>
    </row>
    <row r="105" spans="2:9" ht="13.8" x14ac:dyDescent="0.25">
      <c r="B105" s="104" t="s">
        <v>8</v>
      </c>
      <c r="C105" s="27" t="s">
        <v>124</v>
      </c>
      <c r="D105" s="31">
        <v>1.83</v>
      </c>
      <c r="E105" s="31">
        <v>1.83</v>
      </c>
      <c r="F105" s="29">
        <v>0</v>
      </c>
      <c r="G105" s="30">
        <v>0</v>
      </c>
      <c r="H105" s="11"/>
      <c r="I105" s="11"/>
    </row>
    <row r="106" spans="2:9" ht="13.8" x14ac:dyDescent="0.25">
      <c r="B106" s="104"/>
      <c r="C106" s="23" t="s">
        <v>125</v>
      </c>
      <c r="D106" s="24">
        <v>9.0500000000000007</v>
      </c>
      <c r="E106" s="24">
        <v>9.0500000000000007</v>
      </c>
      <c r="F106" s="25">
        <v>0</v>
      </c>
      <c r="G106" s="26">
        <v>41143</v>
      </c>
      <c r="H106" s="11"/>
      <c r="I106" s="11"/>
    </row>
    <row r="107" spans="2:9" ht="13.8" x14ac:dyDescent="0.25">
      <c r="B107" s="104" t="s">
        <v>8</v>
      </c>
      <c r="C107" s="27" t="s">
        <v>8</v>
      </c>
      <c r="D107" s="31" t="s">
        <v>5</v>
      </c>
      <c r="E107" s="31" t="s">
        <v>5</v>
      </c>
      <c r="F107" s="29"/>
      <c r="G107" s="30"/>
      <c r="H107" s="11"/>
      <c r="I107" s="11"/>
    </row>
    <row r="108" spans="2:9" ht="13.8" x14ac:dyDescent="0.25">
      <c r="B108" s="103" t="s">
        <v>126</v>
      </c>
      <c r="C108" s="19"/>
      <c r="D108" s="33" t="s">
        <v>5</v>
      </c>
      <c r="E108" s="33" t="s">
        <v>5</v>
      </c>
      <c r="F108" s="34"/>
      <c r="G108" s="22"/>
      <c r="H108" s="11"/>
      <c r="I108" s="11"/>
    </row>
    <row r="109" spans="2:9" ht="13.8" x14ac:dyDescent="0.25">
      <c r="B109" s="104" t="s">
        <v>127</v>
      </c>
      <c r="C109" s="23" t="s">
        <v>128</v>
      </c>
      <c r="D109" s="24">
        <v>0.6</v>
      </c>
      <c r="E109" s="24">
        <v>0.6</v>
      </c>
      <c r="F109" s="25">
        <v>0</v>
      </c>
      <c r="G109" s="26">
        <v>0</v>
      </c>
      <c r="H109" s="11"/>
      <c r="I109" s="11"/>
    </row>
    <row r="110" spans="2:9" ht="13.8" x14ac:dyDescent="0.25">
      <c r="B110" s="104" t="s">
        <v>129</v>
      </c>
      <c r="C110" s="27" t="s">
        <v>130</v>
      </c>
      <c r="D110" s="31">
        <v>0.62</v>
      </c>
      <c r="E110" s="31">
        <v>0.63</v>
      </c>
      <c r="F110" s="29">
        <v>-1.5873000000000002E-2</v>
      </c>
      <c r="G110" s="30">
        <v>1341857</v>
      </c>
      <c r="H110" s="11"/>
      <c r="I110" s="11"/>
    </row>
    <row r="111" spans="2:9" ht="13.8" x14ac:dyDescent="0.25">
      <c r="B111" s="104" t="s">
        <v>131</v>
      </c>
      <c r="C111" s="23" t="s">
        <v>132</v>
      </c>
      <c r="D111" s="24">
        <v>6.5</v>
      </c>
      <c r="E111" s="24">
        <v>6.5</v>
      </c>
      <c r="F111" s="25">
        <v>0</v>
      </c>
      <c r="G111" s="26">
        <v>11169</v>
      </c>
      <c r="H111" s="11"/>
      <c r="I111" s="11"/>
    </row>
    <row r="112" spans="2:9" ht="13.8" x14ac:dyDescent="0.25">
      <c r="B112" s="104"/>
      <c r="C112" s="27" t="s">
        <v>133</v>
      </c>
      <c r="D112" s="31">
        <v>4.32</v>
      </c>
      <c r="E112" s="31">
        <v>4.32</v>
      </c>
      <c r="F112" s="29">
        <v>0</v>
      </c>
      <c r="G112" s="30">
        <v>510</v>
      </c>
      <c r="I112" s="11"/>
    </row>
    <row r="113" spans="2:9" ht="13.8" x14ac:dyDescent="0.25">
      <c r="B113" s="104" t="s">
        <v>8</v>
      </c>
      <c r="C113" s="23" t="s">
        <v>134</v>
      </c>
      <c r="D113" s="24">
        <v>4.13</v>
      </c>
      <c r="E113" s="24">
        <v>4.13</v>
      </c>
      <c r="F113" s="25">
        <v>0</v>
      </c>
      <c r="G113" s="26">
        <v>0</v>
      </c>
      <c r="H113" s="11"/>
      <c r="I113" s="11"/>
    </row>
    <row r="114" spans="2:9" ht="13.8" x14ac:dyDescent="0.25">
      <c r="B114" s="104" t="s">
        <v>135</v>
      </c>
      <c r="C114" s="27" t="s">
        <v>136</v>
      </c>
      <c r="D114" s="31">
        <v>2.16</v>
      </c>
      <c r="E114" s="31">
        <v>2.12</v>
      </c>
      <c r="F114" s="29">
        <v>1.8867999999999999E-2</v>
      </c>
      <c r="G114" s="30">
        <v>12526733</v>
      </c>
      <c r="H114" s="11"/>
      <c r="I114" s="11"/>
    </row>
    <row r="115" spans="2:9" ht="13.8" x14ac:dyDescent="0.25">
      <c r="B115" s="104" t="s">
        <v>8</v>
      </c>
      <c r="C115" s="23" t="s">
        <v>137</v>
      </c>
      <c r="D115" s="24">
        <v>5</v>
      </c>
      <c r="E115" s="24">
        <v>5</v>
      </c>
      <c r="F115" s="25">
        <v>0</v>
      </c>
      <c r="G115" s="26">
        <v>30408</v>
      </c>
      <c r="H115" s="11"/>
      <c r="I115" s="11"/>
    </row>
    <row r="116" spans="2:9" ht="13.8" x14ac:dyDescent="0.25">
      <c r="B116" s="104" t="s">
        <v>138</v>
      </c>
      <c r="C116" s="27" t="s">
        <v>139</v>
      </c>
      <c r="D116" s="31">
        <v>200</v>
      </c>
      <c r="E116" s="31">
        <v>200</v>
      </c>
      <c r="F116" s="29">
        <v>0</v>
      </c>
      <c r="G116" s="30">
        <v>306673</v>
      </c>
      <c r="H116" s="11"/>
      <c r="I116" s="11"/>
    </row>
    <row r="117" spans="2:9" ht="13.8" x14ac:dyDescent="0.25">
      <c r="B117" s="104" t="s">
        <v>8</v>
      </c>
      <c r="C117" s="23" t="s">
        <v>140</v>
      </c>
      <c r="D117" s="24">
        <v>2200</v>
      </c>
      <c r="E117" s="24">
        <v>2200</v>
      </c>
      <c r="F117" s="25">
        <v>0</v>
      </c>
      <c r="G117" s="26">
        <v>319</v>
      </c>
      <c r="H117" s="11"/>
      <c r="I117" s="11"/>
    </row>
    <row r="118" spans="2:9" ht="13.8" x14ac:dyDescent="0.25">
      <c r="B118" s="104"/>
      <c r="C118" s="27"/>
      <c r="D118" s="31"/>
      <c r="E118" s="31"/>
      <c r="F118" s="29"/>
      <c r="G118" s="30"/>
      <c r="H118" s="11"/>
      <c r="I118" s="11"/>
    </row>
    <row r="119" spans="2:9" ht="13.8" x14ac:dyDescent="0.25">
      <c r="B119" s="103" t="s">
        <v>141</v>
      </c>
      <c r="C119" s="19"/>
      <c r="D119" s="33" t="s">
        <v>5</v>
      </c>
      <c r="E119" s="33" t="s">
        <v>5</v>
      </c>
      <c r="F119" s="34"/>
      <c r="G119" s="22"/>
      <c r="H119" s="11"/>
      <c r="I119" s="11"/>
    </row>
    <row r="120" spans="2:9" ht="13.8" x14ac:dyDescent="0.25">
      <c r="B120" s="104" t="s">
        <v>142</v>
      </c>
      <c r="C120" s="23" t="s">
        <v>143</v>
      </c>
      <c r="D120" s="24">
        <v>62.5</v>
      </c>
      <c r="E120" s="24">
        <v>62.5</v>
      </c>
      <c r="F120" s="25">
        <f t="shared" ref="F120" si="1">D120/E120-1</f>
        <v>0</v>
      </c>
      <c r="G120" s="26">
        <v>135</v>
      </c>
      <c r="H120" s="11"/>
      <c r="I120" s="11"/>
    </row>
    <row r="121" spans="2:9" ht="13.8" x14ac:dyDescent="0.25">
      <c r="B121" s="104" t="s">
        <v>8</v>
      </c>
      <c r="C121" s="27" t="s">
        <v>144</v>
      </c>
      <c r="D121" s="31">
        <v>15</v>
      </c>
      <c r="E121" s="31">
        <v>15</v>
      </c>
      <c r="F121" s="29">
        <v>0</v>
      </c>
      <c r="G121" s="30">
        <v>230341</v>
      </c>
      <c r="H121" s="11"/>
      <c r="I121" s="11"/>
    </row>
    <row r="122" spans="2:9" ht="13.8" x14ac:dyDescent="0.25">
      <c r="B122" s="104" t="s">
        <v>8</v>
      </c>
      <c r="C122" s="23" t="s">
        <v>145</v>
      </c>
      <c r="D122" s="24">
        <v>35.950000000000003</v>
      </c>
      <c r="E122" s="24">
        <v>35.950000000000003</v>
      </c>
      <c r="F122" s="25">
        <v>0</v>
      </c>
      <c r="G122" s="26">
        <v>9601</v>
      </c>
      <c r="H122" s="11"/>
      <c r="I122" s="11"/>
    </row>
    <row r="123" spans="2:9" ht="13.8" x14ac:dyDescent="0.25">
      <c r="B123" s="104" t="s">
        <v>8</v>
      </c>
      <c r="C123" s="27" t="s">
        <v>146</v>
      </c>
      <c r="D123" s="31">
        <v>143.19999999999999</v>
      </c>
      <c r="E123" s="31">
        <v>143.19999999999999</v>
      </c>
      <c r="F123" s="29">
        <v>0</v>
      </c>
      <c r="G123" s="30">
        <v>430146</v>
      </c>
      <c r="H123" s="11"/>
      <c r="I123" s="11">
        <f>320000*12</f>
        <v>3840000</v>
      </c>
    </row>
    <row r="124" spans="2:9" ht="13.8" x14ac:dyDescent="0.25">
      <c r="B124" s="104" t="s">
        <v>8</v>
      </c>
      <c r="C124" s="23" t="s">
        <v>147</v>
      </c>
      <c r="D124" s="24">
        <v>591.1</v>
      </c>
      <c r="E124" s="24">
        <v>591.1</v>
      </c>
      <c r="F124" s="25">
        <v>0</v>
      </c>
      <c r="G124" s="26">
        <v>84568</v>
      </c>
      <c r="H124" s="11"/>
      <c r="I124" s="11"/>
    </row>
    <row r="125" spans="2:9" ht="13.8" x14ac:dyDescent="0.25">
      <c r="B125" s="104" t="s">
        <v>8</v>
      </c>
      <c r="C125" s="27" t="s">
        <v>148</v>
      </c>
      <c r="D125" s="31">
        <v>5.3</v>
      </c>
      <c r="E125" s="31">
        <v>5.3</v>
      </c>
      <c r="F125" s="29">
        <v>0</v>
      </c>
      <c r="G125" s="30">
        <v>39300</v>
      </c>
      <c r="H125" s="11"/>
      <c r="I125" s="11"/>
    </row>
    <row r="126" spans="2:9" ht="13.8" x14ac:dyDescent="0.25">
      <c r="B126" s="104" t="s">
        <v>8</v>
      </c>
      <c r="C126" s="23" t="s">
        <v>149</v>
      </c>
      <c r="D126" s="24">
        <v>10</v>
      </c>
      <c r="E126" s="24">
        <v>10</v>
      </c>
      <c r="F126" s="25">
        <v>0</v>
      </c>
      <c r="G126" s="26">
        <v>0</v>
      </c>
      <c r="H126" s="11"/>
      <c r="I126" s="11"/>
    </row>
    <row r="127" spans="2:9" ht="13.8" x14ac:dyDescent="0.25">
      <c r="B127" s="104" t="s">
        <v>8</v>
      </c>
      <c r="C127" s="27" t="s">
        <v>150</v>
      </c>
      <c r="D127" s="31">
        <v>36.799999999999997</v>
      </c>
      <c r="E127" s="31">
        <v>37</v>
      </c>
      <c r="F127" s="29">
        <v>-5.4050000000000001E-3</v>
      </c>
      <c r="G127" s="30">
        <v>1205841</v>
      </c>
      <c r="H127" s="11"/>
      <c r="I127" s="11"/>
    </row>
    <row r="128" spans="2:9" ht="13.8" x14ac:dyDescent="0.25">
      <c r="B128" s="104" t="s">
        <v>42</v>
      </c>
      <c r="C128" s="23" t="s">
        <v>151</v>
      </c>
      <c r="D128" s="24">
        <v>5.66</v>
      </c>
      <c r="E128" s="24">
        <v>5.15</v>
      </c>
      <c r="F128" s="25">
        <v>9.9029000000000006E-2</v>
      </c>
      <c r="G128" s="26">
        <v>4762451</v>
      </c>
      <c r="H128" s="11"/>
      <c r="I128" s="11"/>
    </row>
    <row r="129" spans="2:9" ht="13.8" x14ac:dyDescent="0.25">
      <c r="B129" s="104" t="s">
        <v>8</v>
      </c>
      <c r="C129" s="27" t="s">
        <v>152</v>
      </c>
      <c r="D129" s="31">
        <v>5.45</v>
      </c>
      <c r="E129" s="31">
        <v>5.45</v>
      </c>
      <c r="F129" s="29">
        <v>0</v>
      </c>
      <c r="G129" s="30">
        <v>0</v>
      </c>
      <c r="H129" s="11"/>
      <c r="I129" s="11"/>
    </row>
    <row r="130" spans="2:9" ht="13.8" x14ac:dyDescent="0.25">
      <c r="B130" s="104"/>
      <c r="C130" s="23" t="s">
        <v>238</v>
      </c>
      <c r="D130" s="24">
        <v>114</v>
      </c>
      <c r="E130" s="24">
        <v>114</v>
      </c>
      <c r="F130" s="25">
        <v>0</v>
      </c>
      <c r="G130" s="26">
        <v>3558</v>
      </c>
      <c r="H130" s="11"/>
      <c r="I130" s="11"/>
    </row>
    <row r="131" spans="2:9" ht="13.8" x14ac:dyDescent="0.25">
      <c r="B131" s="104"/>
      <c r="C131" s="27"/>
      <c r="D131" s="31"/>
      <c r="E131" s="31"/>
      <c r="F131" s="29"/>
      <c r="G131" s="30"/>
      <c r="H131" s="11"/>
      <c r="I131" s="11"/>
    </row>
    <row r="132" spans="2:9" ht="13.8" x14ac:dyDescent="0.25">
      <c r="B132" s="103" t="s">
        <v>153</v>
      </c>
      <c r="C132" s="19"/>
      <c r="D132" s="33" t="s">
        <v>5</v>
      </c>
      <c r="E132" s="33" t="s">
        <v>5</v>
      </c>
      <c r="F132" s="34"/>
      <c r="G132" s="22"/>
      <c r="H132" s="11"/>
      <c r="I132" s="11"/>
    </row>
    <row r="133" spans="2:9" ht="13.8" x14ac:dyDescent="0.25">
      <c r="B133" s="104" t="s">
        <v>154</v>
      </c>
      <c r="C133" s="23" t="s">
        <v>155</v>
      </c>
      <c r="D133" s="24">
        <v>13</v>
      </c>
      <c r="E133" s="24">
        <v>13</v>
      </c>
      <c r="F133" s="25">
        <v>0</v>
      </c>
      <c r="G133" s="26">
        <v>5025</v>
      </c>
      <c r="H133" s="11"/>
      <c r="I133" s="11"/>
    </row>
    <row r="134" spans="2:9" ht="13.8" x14ac:dyDescent="0.25">
      <c r="B134" s="104" t="s">
        <v>156</v>
      </c>
      <c r="C134" s="27" t="s">
        <v>157</v>
      </c>
      <c r="D134" s="31">
        <v>7.15</v>
      </c>
      <c r="E134" s="31">
        <v>7.15</v>
      </c>
      <c r="F134" s="29">
        <v>0</v>
      </c>
      <c r="G134" s="30">
        <v>100</v>
      </c>
      <c r="H134" s="11"/>
      <c r="I134" s="11"/>
    </row>
    <row r="135" spans="2:9" ht="13.8" x14ac:dyDescent="0.25">
      <c r="B135" s="104" t="s">
        <v>158</v>
      </c>
      <c r="C135" s="23" t="s">
        <v>159</v>
      </c>
      <c r="D135" s="24">
        <v>11.2</v>
      </c>
      <c r="E135" s="24">
        <v>11.2</v>
      </c>
      <c r="F135" s="25">
        <v>0</v>
      </c>
      <c r="G135" s="26">
        <v>5410</v>
      </c>
      <c r="H135" s="11"/>
      <c r="I135" s="11"/>
    </row>
    <row r="136" spans="2:9" ht="13.8" x14ac:dyDescent="0.25">
      <c r="B136" s="104" t="s">
        <v>160</v>
      </c>
      <c r="C136" s="27" t="s">
        <v>161</v>
      </c>
      <c r="D136" s="31">
        <v>2.16</v>
      </c>
      <c r="E136" s="31">
        <v>2.16</v>
      </c>
      <c r="F136" s="29">
        <v>0</v>
      </c>
      <c r="G136" s="30">
        <v>0</v>
      </c>
      <c r="H136" s="11"/>
      <c r="I136" s="11"/>
    </row>
    <row r="137" spans="2:9" ht="13.8" x14ac:dyDescent="0.25">
      <c r="B137" s="104"/>
      <c r="C137" s="23" t="s">
        <v>162</v>
      </c>
      <c r="D137" s="24">
        <v>0.46</v>
      </c>
      <c r="E137" s="24">
        <v>0.42</v>
      </c>
      <c r="F137" s="25">
        <v>9.5238000000000003E-2</v>
      </c>
      <c r="G137" s="26">
        <v>2953750</v>
      </c>
      <c r="H137" s="11"/>
      <c r="I137" s="11"/>
    </row>
    <row r="138" spans="2:9" ht="13.8" x14ac:dyDescent="0.25">
      <c r="B138" s="104"/>
      <c r="C138" s="27" t="s">
        <v>163</v>
      </c>
      <c r="D138" s="31">
        <v>2.91</v>
      </c>
      <c r="E138" s="31">
        <v>2.91</v>
      </c>
      <c r="F138" s="29">
        <v>0</v>
      </c>
      <c r="G138" s="30">
        <v>0</v>
      </c>
      <c r="H138" s="11"/>
      <c r="I138" s="11"/>
    </row>
    <row r="139" spans="2:9" ht="13.8" x14ac:dyDescent="0.25">
      <c r="B139" s="104"/>
      <c r="C139" s="23" t="s">
        <v>164</v>
      </c>
      <c r="D139" s="24">
        <v>2.0499999999999998</v>
      </c>
      <c r="E139" s="24">
        <v>2.0499999999999998</v>
      </c>
      <c r="F139" s="25">
        <v>0</v>
      </c>
      <c r="G139" s="26">
        <v>96570</v>
      </c>
      <c r="H139" s="11"/>
      <c r="I139" s="11"/>
    </row>
    <row r="140" spans="2:9" ht="13.8" x14ac:dyDescent="0.25">
      <c r="B140" s="106"/>
      <c r="C140" s="27"/>
      <c r="D140" s="31"/>
      <c r="E140" s="31"/>
      <c r="F140" s="29"/>
      <c r="G140" s="30"/>
      <c r="H140" s="11"/>
      <c r="I140" s="11"/>
    </row>
    <row r="141" spans="2:9" ht="13.8" x14ac:dyDescent="0.25">
      <c r="B141" s="103" t="s">
        <v>165</v>
      </c>
      <c r="C141" s="19"/>
      <c r="D141" s="33"/>
      <c r="E141" s="33"/>
      <c r="F141" s="34"/>
      <c r="G141" s="22"/>
      <c r="H141" s="11"/>
      <c r="I141" s="11"/>
    </row>
    <row r="142" spans="2:9" ht="13.8" x14ac:dyDescent="0.25">
      <c r="B142" s="104" t="s">
        <v>166</v>
      </c>
      <c r="C142" s="23" t="s">
        <v>167</v>
      </c>
      <c r="D142" s="24">
        <v>22.35</v>
      </c>
      <c r="E142" s="24">
        <v>20.350000000000001</v>
      </c>
      <c r="F142" s="25">
        <v>9.8280000000000006E-2</v>
      </c>
      <c r="G142" s="26">
        <v>12082166</v>
      </c>
      <c r="H142" s="11"/>
      <c r="I142" s="11"/>
    </row>
    <row r="143" spans="2:9" ht="13.8" x14ac:dyDescent="0.25">
      <c r="B143" s="104" t="s">
        <v>168</v>
      </c>
      <c r="C143" s="27" t="s">
        <v>169</v>
      </c>
      <c r="D143" s="31">
        <v>1.79</v>
      </c>
      <c r="E143" s="31">
        <v>1.86</v>
      </c>
      <c r="F143" s="29">
        <v>-3.7634000000000001E-2</v>
      </c>
      <c r="G143" s="30">
        <v>7659952</v>
      </c>
      <c r="H143" s="11"/>
      <c r="I143" s="11"/>
    </row>
    <row r="144" spans="2:9" ht="13.8" x14ac:dyDescent="0.25">
      <c r="B144" s="104" t="s">
        <v>170</v>
      </c>
      <c r="C144" s="23" t="s">
        <v>171</v>
      </c>
      <c r="D144" s="24">
        <v>3730</v>
      </c>
      <c r="E144" s="24">
        <v>3730</v>
      </c>
      <c r="F144" s="25">
        <v>0</v>
      </c>
      <c r="G144" s="26">
        <v>736498</v>
      </c>
      <c r="H144" s="11"/>
      <c r="I144" s="11"/>
    </row>
    <row r="145" spans="2:9" ht="13.8" x14ac:dyDescent="0.25">
      <c r="B145" s="104" t="s">
        <v>172</v>
      </c>
      <c r="C145" s="27" t="s">
        <v>173</v>
      </c>
      <c r="D145" s="31">
        <v>132.65</v>
      </c>
      <c r="E145" s="31">
        <v>132.65</v>
      </c>
      <c r="F145" s="29">
        <v>0</v>
      </c>
      <c r="G145" s="30">
        <v>2287</v>
      </c>
      <c r="H145" s="11"/>
      <c r="I145" s="11"/>
    </row>
    <row r="146" spans="2:9" ht="13.8" x14ac:dyDescent="0.25">
      <c r="B146" s="104" t="s">
        <v>8</v>
      </c>
      <c r="C146" s="23" t="s">
        <v>174</v>
      </c>
      <c r="D146" s="24">
        <v>144</v>
      </c>
      <c r="E146" s="24">
        <v>136.94999999999999</v>
      </c>
      <c r="F146" s="25">
        <v>0.05</v>
      </c>
      <c r="G146" s="26">
        <v>315066</v>
      </c>
      <c r="H146" s="108"/>
      <c r="I146" s="11"/>
    </row>
    <row r="147" spans="2:9" ht="13.8" x14ac:dyDescent="0.25">
      <c r="B147" s="104" t="s">
        <v>8</v>
      </c>
      <c r="C147" s="27" t="s">
        <v>175</v>
      </c>
      <c r="D147" s="31">
        <v>17.8</v>
      </c>
      <c r="E147" s="31">
        <v>16.2</v>
      </c>
      <c r="F147" s="29">
        <v>9.8765000000000006E-2</v>
      </c>
      <c r="G147" s="30">
        <v>488068</v>
      </c>
      <c r="H147" s="11"/>
      <c r="I147" s="11"/>
    </row>
    <row r="148" spans="2:9" ht="13.8" x14ac:dyDescent="0.25">
      <c r="B148" s="104"/>
      <c r="C148" s="23" t="s">
        <v>176</v>
      </c>
      <c r="D148" s="24">
        <v>1000</v>
      </c>
      <c r="E148" s="24">
        <v>1000</v>
      </c>
      <c r="F148" s="25">
        <v>0</v>
      </c>
      <c r="G148" s="26">
        <v>9804</v>
      </c>
      <c r="H148" s="11"/>
      <c r="I148" s="11"/>
    </row>
    <row r="149" spans="2:9" ht="13.8" x14ac:dyDescent="0.25">
      <c r="B149" s="104"/>
      <c r="C149" s="27" t="s">
        <v>237</v>
      </c>
      <c r="D149" s="31">
        <v>373.9</v>
      </c>
      <c r="E149" s="31">
        <v>373.9</v>
      </c>
      <c r="F149" s="29">
        <v>0</v>
      </c>
      <c r="G149" s="30">
        <v>37996</v>
      </c>
      <c r="H149" s="11"/>
      <c r="I149" s="11"/>
    </row>
    <row r="150" spans="2:9" ht="13.8" x14ac:dyDescent="0.25">
      <c r="B150" s="104" t="s">
        <v>8</v>
      </c>
      <c r="C150" s="23" t="s">
        <v>177</v>
      </c>
      <c r="D150" s="24">
        <v>388.9</v>
      </c>
      <c r="E150" s="24">
        <v>388.9</v>
      </c>
      <c r="F150" s="25">
        <v>0</v>
      </c>
      <c r="G150" s="26">
        <v>3616</v>
      </c>
      <c r="H150" s="11"/>
      <c r="I150" s="11"/>
    </row>
    <row r="151" spans="2:9" ht="13.8" x14ac:dyDescent="0.25">
      <c r="B151" s="104" t="s">
        <v>8</v>
      </c>
      <c r="C151" s="27"/>
      <c r="D151" s="31"/>
      <c r="E151" s="31"/>
      <c r="F151" s="29"/>
      <c r="G151" s="30"/>
      <c r="H151" s="11"/>
      <c r="I151" s="11"/>
    </row>
    <row r="152" spans="2:9" ht="13.8" x14ac:dyDescent="0.25">
      <c r="B152" s="103" t="s">
        <v>178</v>
      </c>
      <c r="C152" s="19"/>
      <c r="D152" s="42" t="s">
        <v>5</v>
      </c>
      <c r="E152" s="42" t="s">
        <v>5</v>
      </c>
      <c r="F152" s="43"/>
      <c r="G152" s="22"/>
      <c r="H152" s="11"/>
      <c r="I152" s="11"/>
    </row>
    <row r="153" spans="2:9" ht="13.8" x14ac:dyDescent="0.25">
      <c r="B153" s="104" t="s">
        <v>179</v>
      </c>
      <c r="C153" s="23" t="s">
        <v>180</v>
      </c>
      <c r="D153" s="24">
        <v>0.24</v>
      </c>
      <c r="E153" s="24">
        <v>0.24</v>
      </c>
      <c r="F153" s="25">
        <v>0</v>
      </c>
      <c r="G153" s="26">
        <v>0</v>
      </c>
      <c r="H153" s="11"/>
      <c r="I153" s="11"/>
    </row>
    <row r="154" spans="2:9" ht="13.8" x14ac:dyDescent="0.25">
      <c r="B154" s="104" t="s">
        <v>181</v>
      </c>
      <c r="C154" s="27" t="s">
        <v>182</v>
      </c>
      <c r="D154" s="31">
        <v>1.62</v>
      </c>
      <c r="E154" s="31">
        <v>1.62</v>
      </c>
      <c r="F154" s="29">
        <v>0</v>
      </c>
      <c r="G154" s="30">
        <v>0</v>
      </c>
      <c r="H154" s="11"/>
      <c r="I154" s="11"/>
    </row>
    <row r="155" spans="2:9" ht="13.8" x14ac:dyDescent="0.25">
      <c r="B155" s="104" t="s">
        <v>8</v>
      </c>
      <c r="C155" s="23" t="s">
        <v>183</v>
      </c>
      <c r="D155" s="24">
        <v>39.200000000000003</v>
      </c>
      <c r="E155" s="24">
        <v>39.200000000000003</v>
      </c>
      <c r="F155" s="25">
        <v>0</v>
      </c>
      <c r="G155" s="26">
        <v>360461</v>
      </c>
      <c r="H155" s="11"/>
      <c r="I155" s="11"/>
    </row>
    <row r="156" spans="2:9" ht="13.8" x14ac:dyDescent="0.25">
      <c r="B156" s="104"/>
      <c r="C156" s="27" t="s">
        <v>184</v>
      </c>
      <c r="D156" s="31">
        <v>20.399999999999999</v>
      </c>
      <c r="E156" s="31">
        <v>20.399999999999999</v>
      </c>
      <c r="F156" s="29">
        <v>0</v>
      </c>
      <c r="G156" s="30">
        <v>35000</v>
      </c>
      <c r="H156" s="11"/>
      <c r="I156" s="11"/>
    </row>
    <row r="157" spans="2:9" ht="13.8" x14ac:dyDescent="0.25">
      <c r="B157" s="104" t="s">
        <v>185</v>
      </c>
      <c r="C157" s="23" t="s">
        <v>186</v>
      </c>
      <c r="D157" s="24">
        <v>0.73</v>
      </c>
      <c r="E157" s="24">
        <v>0.67</v>
      </c>
      <c r="F157" s="25">
        <v>8.9552000000000007E-2</v>
      </c>
      <c r="G157" s="26">
        <v>5866844</v>
      </c>
      <c r="H157" s="11"/>
      <c r="I157" s="11"/>
    </row>
    <row r="158" spans="2:9" ht="13.8" x14ac:dyDescent="0.25">
      <c r="B158" s="104" t="s">
        <v>187</v>
      </c>
      <c r="C158" s="27" t="s">
        <v>188</v>
      </c>
      <c r="D158" s="31">
        <v>3.8</v>
      </c>
      <c r="E158" s="31">
        <v>3.8</v>
      </c>
      <c r="F158" s="29">
        <v>0</v>
      </c>
      <c r="G158" s="30">
        <v>179965</v>
      </c>
      <c r="H158" s="11"/>
      <c r="I158" s="11"/>
    </row>
    <row r="159" spans="2:9" ht="13.8" x14ac:dyDescent="0.25">
      <c r="B159" s="104" t="s">
        <v>8</v>
      </c>
      <c r="C159" s="23" t="s">
        <v>189</v>
      </c>
      <c r="D159" s="24">
        <v>1.23</v>
      </c>
      <c r="E159" s="24">
        <v>1.23</v>
      </c>
      <c r="F159" s="25">
        <v>0</v>
      </c>
      <c r="G159" s="26">
        <v>10120</v>
      </c>
      <c r="H159" s="11"/>
      <c r="I159" s="11"/>
    </row>
    <row r="160" spans="2:9" ht="13.8" x14ac:dyDescent="0.25">
      <c r="B160" s="104" t="s">
        <v>190</v>
      </c>
      <c r="C160" s="27" t="s">
        <v>191</v>
      </c>
      <c r="D160" s="31">
        <v>3.09</v>
      </c>
      <c r="E160" s="31">
        <v>3.09</v>
      </c>
      <c r="F160" s="29">
        <v>0</v>
      </c>
      <c r="G160" s="30">
        <v>0</v>
      </c>
      <c r="H160" s="11"/>
      <c r="I160" s="11"/>
    </row>
    <row r="161" spans="2:9" ht="13.8" x14ac:dyDescent="0.25">
      <c r="B161" s="104" t="s">
        <v>192</v>
      </c>
      <c r="C161" s="23" t="s">
        <v>193</v>
      </c>
      <c r="D161" s="24">
        <v>0.45</v>
      </c>
      <c r="E161" s="24">
        <v>0.45</v>
      </c>
      <c r="F161" s="25">
        <v>0</v>
      </c>
      <c r="G161" s="26">
        <v>598181</v>
      </c>
      <c r="H161" s="11"/>
      <c r="I161" s="11"/>
    </row>
    <row r="162" spans="2:9" ht="13.8" x14ac:dyDescent="0.25">
      <c r="B162" s="104" t="s">
        <v>194</v>
      </c>
      <c r="C162" s="27" t="s">
        <v>195</v>
      </c>
      <c r="D162" s="31">
        <v>6.7</v>
      </c>
      <c r="E162" s="31">
        <v>6.7</v>
      </c>
      <c r="F162" s="29">
        <v>0</v>
      </c>
      <c r="G162" s="30">
        <v>164149</v>
      </c>
      <c r="H162" s="11"/>
      <c r="I162" s="11"/>
    </row>
    <row r="163" spans="2:9" ht="13.8" x14ac:dyDescent="0.25">
      <c r="B163" s="104" t="s">
        <v>8</v>
      </c>
      <c r="C163" s="23" t="s">
        <v>196</v>
      </c>
      <c r="D163" s="24">
        <v>2.5</v>
      </c>
      <c r="E163" s="24">
        <v>2.5</v>
      </c>
      <c r="F163" s="25">
        <v>0</v>
      </c>
      <c r="G163" s="26">
        <v>10700</v>
      </c>
      <c r="H163" s="11"/>
      <c r="I163" s="11"/>
    </row>
    <row r="164" spans="2:9" ht="13.8" x14ac:dyDescent="0.25">
      <c r="B164" s="104" t="s">
        <v>8</v>
      </c>
      <c r="C164" s="27" t="s">
        <v>197</v>
      </c>
      <c r="D164" s="31">
        <v>98.4</v>
      </c>
      <c r="E164" s="31">
        <v>98.4</v>
      </c>
      <c r="F164" s="29">
        <v>0</v>
      </c>
      <c r="G164" s="30">
        <v>14842</v>
      </c>
      <c r="H164" s="11"/>
      <c r="I164" s="11"/>
    </row>
    <row r="165" spans="2:9" ht="13.8" x14ac:dyDescent="0.25">
      <c r="B165" s="104"/>
      <c r="C165" s="23" t="s">
        <v>199</v>
      </c>
      <c r="D165" s="24">
        <v>0.47</v>
      </c>
      <c r="E165" s="24">
        <v>0.47</v>
      </c>
      <c r="F165" s="25">
        <v>0</v>
      </c>
      <c r="G165" s="26">
        <v>328463</v>
      </c>
      <c r="H165" s="11"/>
      <c r="I165" s="11"/>
    </row>
    <row r="166" spans="2:9" ht="13.8" x14ac:dyDescent="0.25">
      <c r="B166" s="104" t="s">
        <v>198</v>
      </c>
      <c r="C166" s="27" t="s">
        <v>201</v>
      </c>
      <c r="D166" s="31">
        <v>1.98</v>
      </c>
      <c r="E166" s="31">
        <v>1.98</v>
      </c>
      <c r="F166" s="29">
        <v>0</v>
      </c>
      <c r="G166" s="30">
        <v>142247</v>
      </c>
      <c r="H166" s="11"/>
      <c r="I166" s="11"/>
    </row>
    <row r="167" spans="2:9" ht="13.8" x14ac:dyDescent="0.25">
      <c r="B167" s="104" t="s">
        <v>200</v>
      </c>
      <c r="C167" s="23" t="s">
        <v>202</v>
      </c>
      <c r="D167" s="24">
        <v>3.95</v>
      </c>
      <c r="E167" s="24">
        <v>3.95</v>
      </c>
      <c r="F167" s="25">
        <v>0</v>
      </c>
      <c r="G167" s="26">
        <v>126135</v>
      </c>
      <c r="H167" s="11"/>
      <c r="I167" s="11"/>
    </row>
    <row r="168" spans="2:9" ht="13.8" x14ac:dyDescent="0.25">
      <c r="B168" s="104" t="s">
        <v>8</v>
      </c>
      <c r="C168" s="27" t="s">
        <v>203</v>
      </c>
      <c r="D168" s="31">
        <v>2.2000000000000002</v>
      </c>
      <c r="E168" s="31">
        <v>2.2000000000000002</v>
      </c>
      <c r="F168" s="29">
        <v>0</v>
      </c>
      <c r="G168" s="30">
        <v>197866</v>
      </c>
      <c r="H168" s="11"/>
      <c r="I168" s="11"/>
    </row>
    <row r="169" spans="2:9" ht="13.8" x14ac:dyDescent="0.25">
      <c r="B169" s="104" t="s">
        <v>8</v>
      </c>
      <c r="C169" s="23" t="s">
        <v>205</v>
      </c>
      <c r="D169" s="24">
        <v>0.7</v>
      </c>
      <c r="E169" s="24">
        <v>0.77</v>
      </c>
      <c r="F169" s="25">
        <v>-9.0909000000000004E-2</v>
      </c>
      <c r="G169" s="26">
        <v>305887</v>
      </c>
      <c r="H169" s="11"/>
      <c r="I169" s="11"/>
    </row>
    <row r="170" spans="2:9" ht="13.8" x14ac:dyDescent="0.25">
      <c r="B170" s="104" t="s">
        <v>204</v>
      </c>
      <c r="C170" s="27" t="s">
        <v>207</v>
      </c>
      <c r="D170" s="31">
        <v>1.35</v>
      </c>
      <c r="E170" s="31">
        <v>1.5</v>
      </c>
      <c r="F170" s="29">
        <v>-0.1</v>
      </c>
      <c r="G170" s="30">
        <v>972431</v>
      </c>
      <c r="H170" s="11"/>
      <c r="I170" s="11"/>
    </row>
    <row r="171" spans="2:9" ht="13.8" x14ac:dyDescent="0.25">
      <c r="B171" s="107" t="s">
        <v>206</v>
      </c>
      <c r="C171" s="115" t="s">
        <v>208</v>
      </c>
      <c r="D171" s="116">
        <v>2.48</v>
      </c>
      <c r="E171" s="116">
        <v>2.48</v>
      </c>
      <c r="F171" s="117">
        <v>0</v>
      </c>
      <c r="G171" s="118">
        <v>0</v>
      </c>
      <c r="H171" s="11"/>
      <c r="I171" s="11"/>
    </row>
    <row r="172" spans="2:9" ht="13.8" x14ac:dyDescent="0.25">
      <c r="C172" s="11"/>
      <c r="D172" s="12"/>
      <c r="E172" s="12"/>
      <c r="F172" s="12"/>
      <c r="G172" s="12"/>
      <c r="H172" s="11"/>
      <c r="I172" s="11"/>
    </row>
    <row r="173" spans="2:9" ht="13.8" hidden="1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3:9" ht="13.8" hidden="1" x14ac:dyDescent="0.25">
      <c r="C177" s="11"/>
      <c r="D177" s="12"/>
      <c r="E177" s="12"/>
      <c r="F177" s="12"/>
      <c r="G177" s="12"/>
      <c r="H177" s="11"/>
      <c r="I177" s="11"/>
    </row>
    <row r="178" spans="3:9" ht="13.8" hidden="1" x14ac:dyDescent="0.25">
      <c r="C178" s="11"/>
      <c r="D178" s="12"/>
      <c r="E178" s="12"/>
      <c r="F178" s="12"/>
      <c r="G178" s="12"/>
      <c r="H178" s="11"/>
      <c r="I178" s="11"/>
    </row>
    <row r="179" spans="3:9" ht="13.8" hidden="1" x14ac:dyDescent="0.25">
      <c r="C179" s="11"/>
      <c r="D179" s="12"/>
      <c r="E179" s="12"/>
      <c r="F179" s="12"/>
      <c r="G179" s="12"/>
      <c r="H179" s="11"/>
      <c r="I179" s="11"/>
    </row>
    <row r="180" spans="3:9" ht="13.8" hidden="1" x14ac:dyDescent="0.25">
      <c r="C180" s="11"/>
      <c r="D180" s="12"/>
      <c r="E180" s="12"/>
      <c r="F180" s="12"/>
      <c r="G180" s="12"/>
      <c r="H180" s="11"/>
      <c r="I180" s="11"/>
    </row>
    <row r="181" spans="3:9" ht="13.8" hidden="1" x14ac:dyDescent="0.25">
      <c r="C181" s="11"/>
      <c r="D181" s="12"/>
      <c r="E181" s="12"/>
      <c r="F181" s="12"/>
      <c r="G181" s="12"/>
      <c r="H181" s="11"/>
      <c r="I181" s="11"/>
    </row>
    <row r="182" spans="3:9" ht="13.8" hidden="1" x14ac:dyDescent="0.25">
      <c r="C182" s="11"/>
      <c r="D182" s="12"/>
      <c r="E182" s="12"/>
      <c r="F182" s="12"/>
      <c r="G182" s="12"/>
      <c r="H182" s="11"/>
      <c r="I182" s="11"/>
    </row>
    <row r="183" spans="3:9" ht="13.8" hidden="1" x14ac:dyDescent="0.25">
      <c r="C183" s="11"/>
      <c r="D183" s="12"/>
      <c r="E183" s="12"/>
      <c r="F183" s="12"/>
      <c r="G183" s="12"/>
      <c r="H183" s="11"/>
      <c r="I183" s="11"/>
    </row>
    <row r="184" spans="3:9" ht="13.8" hidden="1" x14ac:dyDescent="0.25">
      <c r="C184" s="11"/>
      <c r="D184" s="12"/>
      <c r="E184" s="12"/>
      <c r="F184" s="12"/>
      <c r="G184" s="12"/>
      <c r="H184" s="11"/>
      <c r="I184" s="11"/>
    </row>
    <row r="185" spans="3:9" ht="13.8" hidden="1" x14ac:dyDescent="0.25">
      <c r="C185" s="11"/>
      <c r="D185" s="12"/>
      <c r="E185" s="12"/>
      <c r="F185" s="12"/>
      <c r="G185" s="12"/>
      <c r="H185" s="11"/>
      <c r="I185" s="11"/>
    </row>
    <row r="186" spans="3:9" ht="13.8" hidden="1" x14ac:dyDescent="0.25">
      <c r="C186" s="11"/>
      <c r="D186" s="12"/>
      <c r="E186" s="12"/>
      <c r="F186" s="12"/>
      <c r="G186" s="12"/>
      <c r="H186" s="11"/>
      <c r="I186" s="11"/>
    </row>
    <row r="187" spans="3:9" ht="13.8" hidden="1" x14ac:dyDescent="0.25">
      <c r="C187" s="11"/>
      <c r="D187" s="12"/>
      <c r="E187" s="12"/>
      <c r="F187" s="12"/>
      <c r="G187" s="12"/>
      <c r="H187" s="11"/>
      <c r="I187" s="11"/>
    </row>
    <row r="188" spans="3:9" ht="13.8" hidden="1" x14ac:dyDescent="0.25">
      <c r="C188" s="11"/>
      <c r="D188" s="12"/>
      <c r="E188" s="12"/>
      <c r="F188" s="12"/>
      <c r="G188" s="12"/>
      <c r="H188" s="11"/>
      <c r="I188" s="11"/>
    </row>
    <row r="189" spans="3:9" ht="13.8" hidden="1" x14ac:dyDescent="0.25">
      <c r="C189" s="11"/>
      <c r="D189" s="12"/>
      <c r="E189" s="12"/>
      <c r="F189" s="12"/>
      <c r="G189" s="12"/>
      <c r="H189" s="11"/>
      <c r="I189" s="11"/>
    </row>
    <row r="190" spans="3:9" ht="13.8" hidden="1" x14ac:dyDescent="0.25">
      <c r="C190" s="11"/>
      <c r="D190" s="12"/>
      <c r="E190" s="12"/>
      <c r="F190" s="12"/>
      <c r="G190" s="12"/>
      <c r="H190" s="11"/>
      <c r="I190" s="11"/>
    </row>
    <row r="191" spans="3:9" ht="13.8" hidden="1" x14ac:dyDescent="0.25">
      <c r="C191" s="11"/>
      <c r="D191" s="12"/>
      <c r="E191" s="12"/>
      <c r="F191" s="12"/>
      <c r="G191" s="12"/>
      <c r="H191" s="11"/>
      <c r="I191" s="11"/>
    </row>
    <row r="192" spans="3:9" ht="13.8" hidden="1" x14ac:dyDescent="0.25">
      <c r="C192" s="11"/>
      <c r="D192" s="12"/>
      <c r="E192" s="12"/>
      <c r="F192" s="12"/>
      <c r="G192" s="1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2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3:F171">
    <cfRule type="cellIs" dxfId="0" priority="24" operator="lessThan">
      <formula>-0.1</formula>
    </cfRule>
  </conditionalFormatting>
  <conditionalFormatting sqref="F11:F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7:F18 F23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155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49">
      <iconSet iconSet="3Arrows">
        <cfvo type="percent" val="0"/>
        <cfvo type="num" val="0"/>
        <cfvo type="num" val="0" gte="0"/>
      </iconSet>
    </cfRule>
    <cfRule type="iconSet" priority="151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47">
      <iconSet iconSet="3Arrows">
        <cfvo type="percent" val="0"/>
        <cfvo type="num" val="0"/>
        <cfvo type="num" val="0" gte="0"/>
      </iconSet>
    </cfRule>
    <cfRule type="iconSet" priority="148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122">
      <iconSet iconSet="3Arrows">
        <cfvo type="percent" val="0"/>
        <cfvo type="num" val="0"/>
        <cfvo type="num" val="0" gte="0"/>
      </iconSet>
    </cfRule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11">
      <iconSet iconSet="3Arrows">
        <cfvo type="percent" val="0"/>
        <cfvo type="num" val="0"/>
        <cfvo type="num" val="0" gte="0"/>
      </iconSet>
    </cfRule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F32 F34 F36 F38 F40 F42 F44 F46:F4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80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79 F81 F83 F85 F89 F91 F93 F9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80 F82 F84 F86 F90 F92 F9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8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88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9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9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9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00:F102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103 F105 F10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04 F10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19">
      <iconSet iconSet="3Arrows">
        <cfvo type="percent" val="0"/>
        <cfvo type="num" val="0"/>
        <cfvo type="num" val="0" gte="0"/>
      </iconSet>
    </cfRule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17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15">
      <iconSet iconSet="3Arrows">
        <cfvo type="percent" val="0"/>
        <cfvo type="num" val="0"/>
        <cfvo type="num" val="0" gte="0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121 F123 F125 F127 F129 F131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32:F134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35:F14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141">
    <cfRule type="iconSet" priority="139">
      <iconSet iconSet="3Arrows">
        <cfvo type="percent" val="0"/>
        <cfvo type="num" val="0"/>
        <cfvo type="num" val="0" gte="0"/>
      </iconSet>
    </cfRule>
    <cfRule type="iconSet" priority="137">
      <iconSet iconSet="3Arrows">
        <cfvo type="percent" val="0"/>
        <cfvo type="num" val="0"/>
        <cfvo type="num" val="0" gte="0"/>
      </iconSet>
    </cfRule>
    <cfRule type="iconSet" priority="136">
      <iconSet iconSet="3Arrows">
        <cfvo type="percent" val="0"/>
        <cfvo type="num" val="0"/>
        <cfvo type="num" val="0" gte="0"/>
      </iconSet>
    </cfRule>
    <cfRule type="iconSet" priority="135">
      <iconSet iconSet="3Arrows">
        <cfvo type="percent" val="0"/>
        <cfvo type="num" val="0"/>
        <cfvo type="num" val="0" gte="0"/>
      </iconSet>
    </cfRule>
    <cfRule type="iconSet" priority="134">
      <iconSet iconSet="3Arrows">
        <cfvo type="percent" val="0"/>
        <cfvo type="num" val="0"/>
        <cfvo type="num" val="0" gte="0"/>
      </iconSet>
    </cfRule>
    <cfRule type="iconSet" priority="144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  <cfRule type="iconSet" priority="141">
      <iconSet iconSet="3Arrows">
        <cfvo type="percent" val="0"/>
        <cfvo type="num" val="0"/>
        <cfvo type="num" val="0" gte="0"/>
      </iconSet>
    </cfRule>
    <cfRule type="iconSet" priority="140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42:F151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25">
      <iconSet iconSet="3Arrows">
        <cfvo type="percent" val="0"/>
        <cfvo type="num" val="0"/>
        <cfvo type="num" val="0" gte="0"/>
      </iconSet>
    </cfRule>
    <cfRule type="iconSet" priority="126">
      <iconSet iconSet="3Arrows">
        <cfvo type="percent" val="0"/>
        <cfvo type="num" val="0"/>
        <cfvo type="num" val="0" gte="0"/>
      </iconSet>
    </cfRule>
    <cfRule type="iconSet" priority="127">
      <iconSet iconSet="3Arrows">
        <cfvo type="percent" val="0"/>
        <cfvo type="num" val="0"/>
        <cfvo type="num" val="0" gte="0"/>
      </iconSet>
    </cfRule>
    <cfRule type="iconSet" priority="128">
      <iconSet iconSet="3Arrows">
        <cfvo type="percent" val="0"/>
        <cfvo type="num" val="0"/>
        <cfvo type="num" val="0" gte="0"/>
      </iconSet>
    </cfRule>
    <cfRule type="iconSet" priority="129">
      <iconSet iconSet="3Arrows">
        <cfvo type="percent" val="0"/>
        <cfvo type="num" val="0"/>
        <cfvo type="num" val="0" gte="0"/>
      </iconSet>
    </cfRule>
    <cfRule type="iconSet" priority="123">
      <iconSet iconSet="3Arrows">
        <cfvo type="percent" val="0"/>
        <cfvo type="num" val="0"/>
        <cfvo type="num" val="0" gte="0"/>
      </iconSet>
    </cfRule>
    <cfRule type="iconSet" priority="124">
      <iconSet iconSet="3Arrows">
        <cfvo type="percent" val="0"/>
        <cfvo type="num" val="0"/>
        <cfvo type="num" val="0" gte="0"/>
      </iconSet>
    </cfRule>
    <cfRule type="iconSet" priority="130">
      <iconSet iconSet="3Arrows">
        <cfvo type="percent" val="0"/>
        <cfvo type="num" val="0"/>
        <cfvo type="num" val="0" gte="0"/>
      </iconSet>
    </cfRule>
    <cfRule type="iconSet" priority="131">
      <iconSet iconSet="3Arrows">
        <cfvo type="percent" val="0"/>
        <cfvo type="num" val="0"/>
        <cfvo type="num" val="0" gte="0"/>
      </iconSet>
    </cfRule>
    <cfRule type="iconSet" priority="132">
      <iconSet iconSet="3Arrows">
        <cfvo type="percent" val="0"/>
        <cfvo type="num" val="0"/>
        <cfvo type="num" val="0" gte="0"/>
      </iconSet>
    </cfRule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98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00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  <cfRule type="iconSet" priority="96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9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92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55 F157 F159 F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5">
    <cfRule type="iconSet" priority="47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6 F158 F16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6"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63 F165 F16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7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7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72:F65490 F1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72:F65491 F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172:F65492 F1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172:F65493 F1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72:F65494 F1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172:F1048576 F1">
    <cfRule type="iconSet" priority="187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P63" sqref="SP63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8.6640625" style="6" customWidth="1"/>
    <col min="4" max="4" width="9" style="6" customWidth="1"/>
    <col min="5" max="5" width="14.44140625" style="6" customWidth="1"/>
    <col min="6" max="6" width="12.109375" style="7" customWidth="1"/>
    <col min="7" max="7" width="18.6640625" style="7" bestFit="1" customWidth="1"/>
    <col min="8" max="8" width="9.5546875" style="6" bestFit="1" customWidth="1"/>
    <col min="9" max="10" width="9.109375" style="6" customWidth="1"/>
    <col min="11" max="253" width="9.109375" style="6" hidden="1"/>
    <col min="254" max="254" width="28.109375" style="6" customWidth="1"/>
    <col min="255" max="255" width="3.5546875" style="6" customWidth="1"/>
    <col min="256" max="256" width="31.109375" style="6" customWidth="1"/>
    <col min="257" max="257" width="11.109375" style="6" customWidth="1"/>
    <col min="258" max="258" width="9.88671875" style="6" customWidth="1"/>
    <col min="259" max="259" width="11.44140625" style="6" customWidth="1"/>
    <col min="260" max="260" width="3.109375" style="6" customWidth="1"/>
    <col min="261" max="261" width="17.44140625" style="6" bestFit="1" customWidth="1"/>
    <col min="262" max="262" width="11.44140625" style="6" customWidth="1"/>
    <col min="263" max="263" width="22.5546875" style="6" bestFit="1" customWidth="1"/>
    <col min="264" max="264" width="9.5546875" style="6" bestFit="1" customWidth="1"/>
    <col min="265" max="266" width="9.109375" style="6" customWidth="1"/>
    <col min="267" max="509" width="9.109375" style="6" hidden="1"/>
    <col min="510" max="510" width="28.109375" style="6" customWidth="1"/>
    <col min="511" max="511" width="3.5546875" style="6" customWidth="1"/>
    <col min="512" max="512" width="31.109375" style="6" customWidth="1"/>
    <col min="513" max="513" width="11.109375" style="6" customWidth="1"/>
    <col min="514" max="514" width="9.88671875" style="6" customWidth="1"/>
    <col min="515" max="515" width="11.44140625" style="6" customWidth="1"/>
    <col min="516" max="516" width="3.109375" style="6" customWidth="1"/>
    <col min="517" max="517" width="17.44140625" style="6" bestFit="1" customWidth="1"/>
    <col min="518" max="518" width="11.44140625" style="6" customWidth="1"/>
    <col min="519" max="519" width="22.5546875" style="6" bestFit="1" customWidth="1"/>
    <col min="520" max="520" width="9.5546875" style="6" bestFit="1" customWidth="1"/>
    <col min="521" max="522" width="9.109375" style="6" customWidth="1"/>
    <col min="523" max="765" width="9.109375" style="6" hidden="1"/>
    <col min="766" max="766" width="28.109375" style="6" customWidth="1"/>
    <col min="767" max="767" width="3.5546875" style="6" customWidth="1"/>
    <col min="768" max="768" width="31.109375" style="6" customWidth="1"/>
    <col min="769" max="769" width="11.109375" style="6" customWidth="1"/>
    <col min="770" max="770" width="9.88671875" style="6" customWidth="1"/>
    <col min="771" max="771" width="11.44140625" style="6" customWidth="1"/>
    <col min="772" max="772" width="3.109375" style="6" customWidth="1"/>
    <col min="773" max="773" width="17.44140625" style="6" bestFit="1" customWidth="1"/>
    <col min="774" max="774" width="11.44140625" style="6" customWidth="1"/>
    <col min="775" max="775" width="22.5546875" style="6" bestFit="1" customWidth="1"/>
    <col min="776" max="776" width="9.5546875" style="6" bestFit="1" customWidth="1"/>
    <col min="777" max="778" width="9.109375" style="6" customWidth="1"/>
    <col min="779" max="1021" width="9.109375" style="6" hidden="1"/>
    <col min="1022" max="1022" width="28.109375" style="6" customWidth="1"/>
    <col min="1023" max="1023" width="3.5546875" style="6" customWidth="1"/>
    <col min="1024" max="1024" width="31.109375" style="6" customWidth="1"/>
    <col min="1025" max="1025" width="11.109375" style="6" customWidth="1"/>
    <col min="1026" max="1026" width="9.88671875" style="6" customWidth="1"/>
    <col min="1027" max="1027" width="11.44140625" style="6" customWidth="1"/>
    <col min="1028" max="1028" width="3.109375" style="6" customWidth="1"/>
    <col min="1029" max="1029" width="17.44140625" style="6" bestFit="1" customWidth="1"/>
    <col min="1030" max="1030" width="11.44140625" style="6" customWidth="1"/>
    <col min="1031" max="1031" width="22.5546875" style="6" bestFit="1" customWidth="1"/>
    <col min="1032" max="1032" width="9.5546875" style="6" bestFit="1" customWidth="1"/>
    <col min="1033" max="1034" width="9.109375" style="6" customWidth="1"/>
    <col min="1035" max="1277" width="9.109375" style="6" hidden="1"/>
    <col min="1278" max="1278" width="28.109375" style="6" customWidth="1"/>
    <col min="1279" max="1279" width="3.5546875" style="6" customWidth="1"/>
    <col min="1280" max="1280" width="31.109375" style="6" customWidth="1"/>
    <col min="1281" max="1281" width="11.109375" style="6" customWidth="1"/>
    <col min="1282" max="1282" width="9.88671875" style="6" customWidth="1"/>
    <col min="1283" max="1283" width="11.44140625" style="6" customWidth="1"/>
    <col min="1284" max="1284" width="3.109375" style="6" customWidth="1"/>
    <col min="1285" max="1285" width="17.44140625" style="6" bestFit="1" customWidth="1"/>
    <col min="1286" max="1286" width="11.44140625" style="6" customWidth="1"/>
    <col min="1287" max="1287" width="22.5546875" style="6" bestFit="1" customWidth="1"/>
    <col min="1288" max="1288" width="9.5546875" style="6" bestFit="1" customWidth="1"/>
    <col min="1289" max="1290" width="9.109375" style="6" customWidth="1"/>
    <col min="1291" max="1533" width="9.109375" style="6" hidden="1"/>
    <col min="1534" max="1534" width="28.109375" style="6" customWidth="1"/>
    <col min="1535" max="1535" width="3.5546875" style="6" customWidth="1"/>
    <col min="1536" max="1536" width="31.109375" style="6" customWidth="1"/>
    <col min="1537" max="1537" width="11.109375" style="6" customWidth="1"/>
    <col min="1538" max="1538" width="9.88671875" style="6" customWidth="1"/>
    <col min="1539" max="1539" width="11.44140625" style="6" customWidth="1"/>
    <col min="1540" max="1540" width="3.109375" style="6" customWidth="1"/>
    <col min="1541" max="1541" width="17.44140625" style="6" bestFit="1" customWidth="1"/>
    <col min="1542" max="1542" width="11.44140625" style="6" customWidth="1"/>
    <col min="1543" max="1543" width="22.5546875" style="6" bestFit="1" customWidth="1"/>
    <col min="1544" max="1544" width="9.5546875" style="6" bestFit="1" customWidth="1"/>
    <col min="1545" max="1546" width="9.109375" style="6" customWidth="1"/>
    <col min="1547" max="1789" width="9.109375" style="6" hidden="1"/>
    <col min="1790" max="1790" width="28.109375" style="6" customWidth="1"/>
    <col min="1791" max="1791" width="3.5546875" style="6" customWidth="1"/>
    <col min="1792" max="1792" width="31.109375" style="6" customWidth="1"/>
    <col min="1793" max="1793" width="11.109375" style="6" customWidth="1"/>
    <col min="1794" max="1794" width="9.88671875" style="6" customWidth="1"/>
    <col min="1795" max="1795" width="11.44140625" style="6" customWidth="1"/>
    <col min="1796" max="1796" width="3.109375" style="6" customWidth="1"/>
    <col min="1797" max="1797" width="17.44140625" style="6" bestFit="1" customWidth="1"/>
    <col min="1798" max="1798" width="11.44140625" style="6" customWidth="1"/>
    <col min="1799" max="1799" width="22.5546875" style="6" bestFit="1" customWidth="1"/>
    <col min="1800" max="1800" width="9.5546875" style="6" bestFit="1" customWidth="1"/>
    <col min="1801" max="1802" width="9.109375" style="6" customWidth="1"/>
    <col min="1803" max="2045" width="9.109375" style="6" hidden="1"/>
    <col min="2046" max="2046" width="28.109375" style="6" customWidth="1"/>
    <col min="2047" max="2047" width="3.5546875" style="6" customWidth="1"/>
    <col min="2048" max="2048" width="31.109375" style="6" customWidth="1"/>
    <col min="2049" max="2049" width="11.109375" style="6" customWidth="1"/>
    <col min="2050" max="2050" width="9.88671875" style="6" customWidth="1"/>
    <col min="2051" max="2051" width="11.44140625" style="6" customWidth="1"/>
    <col min="2052" max="2052" width="3.109375" style="6" customWidth="1"/>
    <col min="2053" max="2053" width="17.44140625" style="6" bestFit="1" customWidth="1"/>
    <col min="2054" max="2054" width="11.44140625" style="6" customWidth="1"/>
    <col min="2055" max="2055" width="22.5546875" style="6" bestFit="1" customWidth="1"/>
    <col min="2056" max="2056" width="9.5546875" style="6" bestFit="1" customWidth="1"/>
    <col min="2057" max="2058" width="9.109375" style="6" customWidth="1"/>
    <col min="2059" max="2301" width="9.109375" style="6" hidden="1"/>
    <col min="2302" max="2302" width="28.109375" style="6" customWidth="1"/>
    <col min="2303" max="2303" width="3.5546875" style="6" customWidth="1"/>
    <col min="2304" max="2304" width="31.109375" style="6" customWidth="1"/>
    <col min="2305" max="2305" width="11.109375" style="6" customWidth="1"/>
    <col min="2306" max="2306" width="9.88671875" style="6" customWidth="1"/>
    <col min="2307" max="2307" width="11.44140625" style="6" customWidth="1"/>
    <col min="2308" max="2308" width="3.109375" style="6" customWidth="1"/>
    <col min="2309" max="2309" width="17.44140625" style="6" bestFit="1" customWidth="1"/>
    <col min="2310" max="2310" width="11.44140625" style="6" customWidth="1"/>
    <col min="2311" max="2311" width="22.5546875" style="6" bestFit="1" customWidth="1"/>
    <col min="2312" max="2312" width="9.5546875" style="6" bestFit="1" customWidth="1"/>
    <col min="2313" max="2314" width="9.109375" style="6" customWidth="1"/>
    <col min="2315" max="2557" width="9.109375" style="6" hidden="1"/>
    <col min="2558" max="2558" width="28.109375" style="6" customWidth="1"/>
    <col min="2559" max="2559" width="3.5546875" style="6" customWidth="1"/>
    <col min="2560" max="2560" width="31.109375" style="6" customWidth="1"/>
    <col min="2561" max="2561" width="11.109375" style="6" customWidth="1"/>
    <col min="2562" max="2562" width="9.88671875" style="6" customWidth="1"/>
    <col min="2563" max="2563" width="11.44140625" style="6" customWidth="1"/>
    <col min="2564" max="2564" width="3.109375" style="6" customWidth="1"/>
    <col min="2565" max="2565" width="17.44140625" style="6" bestFit="1" customWidth="1"/>
    <col min="2566" max="2566" width="11.44140625" style="6" customWidth="1"/>
    <col min="2567" max="2567" width="22.5546875" style="6" bestFit="1" customWidth="1"/>
    <col min="2568" max="2568" width="9.5546875" style="6" bestFit="1" customWidth="1"/>
    <col min="2569" max="2570" width="9.109375" style="6" customWidth="1"/>
    <col min="2571" max="2813" width="9.109375" style="6" hidden="1"/>
    <col min="2814" max="2814" width="28.109375" style="6" customWidth="1"/>
    <col min="2815" max="2815" width="3.5546875" style="6" customWidth="1"/>
    <col min="2816" max="2816" width="31.109375" style="6" customWidth="1"/>
    <col min="2817" max="2817" width="11.109375" style="6" customWidth="1"/>
    <col min="2818" max="2818" width="9.88671875" style="6" customWidth="1"/>
    <col min="2819" max="2819" width="11.44140625" style="6" customWidth="1"/>
    <col min="2820" max="2820" width="3.109375" style="6" customWidth="1"/>
    <col min="2821" max="2821" width="17.44140625" style="6" bestFit="1" customWidth="1"/>
    <col min="2822" max="2822" width="11.44140625" style="6" customWidth="1"/>
    <col min="2823" max="2823" width="22.5546875" style="6" bestFit="1" customWidth="1"/>
    <col min="2824" max="2824" width="9.5546875" style="6" bestFit="1" customWidth="1"/>
    <col min="2825" max="2826" width="9.109375" style="6" customWidth="1"/>
    <col min="2827" max="3069" width="9.109375" style="6" hidden="1"/>
    <col min="3070" max="3070" width="28.109375" style="6" customWidth="1"/>
    <col min="3071" max="3071" width="3.5546875" style="6" customWidth="1"/>
    <col min="3072" max="3072" width="31.109375" style="6" customWidth="1"/>
    <col min="3073" max="3073" width="11.109375" style="6" customWidth="1"/>
    <col min="3074" max="3074" width="9.88671875" style="6" customWidth="1"/>
    <col min="3075" max="3075" width="11.44140625" style="6" customWidth="1"/>
    <col min="3076" max="3076" width="3.109375" style="6" customWidth="1"/>
    <col min="3077" max="3077" width="17.44140625" style="6" bestFit="1" customWidth="1"/>
    <col min="3078" max="3078" width="11.44140625" style="6" customWidth="1"/>
    <col min="3079" max="3079" width="22.5546875" style="6" bestFit="1" customWidth="1"/>
    <col min="3080" max="3080" width="9.5546875" style="6" bestFit="1" customWidth="1"/>
    <col min="3081" max="3082" width="9.109375" style="6" customWidth="1"/>
    <col min="3083" max="3325" width="9.109375" style="6" hidden="1"/>
    <col min="3326" max="3326" width="28.109375" style="6" customWidth="1"/>
    <col min="3327" max="3327" width="3.5546875" style="6" customWidth="1"/>
    <col min="3328" max="3328" width="31.109375" style="6" customWidth="1"/>
    <col min="3329" max="3329" width="11.109375" style="6" customWidth="1"/>
    <col min="3330" max="3330" width="9.88671875" style="6" customWidth="1"/>
    <col min="3331" max="3331" width="11.44140625" style="6" customWidth="1"/>
    <col min="3332" max="3332" width="3.109375" style="6" customWidth="1"/>
    <col min="3333" max="3333" width="17.44140625" style="6" bestFit="1" customWidth="1"/>
    <col min="3334" max="3334" width="11.44140625" style="6" customWidth="1"/>
    <col min="3335" max="3335" width="22.5546875" style="6" bestFit="1" customWidth="1"/>
    <col min="3336" max="3336" width="9.5546875" style="6" bestFit="1" customWidth="1"/>
    <col min="3337" max="3338" width="9.109375" style="6" customWidth="1"/>
    <col min="3339" max="3581" width="9.109375" style="6" hidden="1"/>
    <col min="3582" max="3582" width="28.109375" style="6" customWidth="1"/>
    <col min="3583" max="3583" width="3.5546875" style="6" customWidth="1"/>
    <col min="3584" max="3584" width="31.109375" style="6" customWidth="1"/>
    <col min="3585" max="3585" width="11.109375" style="6" customWidth="1"/>
    <col min="3586" max="3586" width="9.88671875" style="6" customWidth="1"/>
    <col min="3587" max="3587" width="11.44140625" style="6" customWidth="1"/>
    <col min="3588" max="3588" width="3.109375" style="6" customWidth="1"/>
    <col min="3589" max="3589" width="17.44140625" style="6" bestFit="1" customWidth="1"/>
    <col min="3590" max="3590" width="11.44140625" style="6" customWidth="1"/>
    <col min="3591" max="3591" width="22.5546875" style="6" bestFit="1" customWidth="1"/>
    <col min="3592" max="3592" width="9.5546875" style="6" bestFit="1" customWidth="1"/>
    <col min="3593" max="3594" width="9.109375" style="6" customWidth="1"/>
    <col min="3595" max="3837" width="9.109375" style="6" hidden="1"/>
    <col min="3838" max="3838" width="28.109375" style="6" customWidth="1"/>
    <col min="3839" max="3839" width="3.5546875" style="6" customWidth="1"/>
    <col min="3840" max="3840" width="31.109375" style="6" customWidth="1"/>
    <col min="3841" max="3841" width="11.109375" style="6" customWidth="1"/>
    <col min="3842" max="3842" width="9.88671875" style="6" customWidth="1"/>
    <col min="3843" max="3843" width="11.44140625" style="6" customWidth="1"/>
    <col min="3844" max="3844" width="3.109375" style="6" customWidth="1"/>
    <col min="3845" max="3845" width="17.44140625" style="6" bestFit="1" customWidth="1"/>
    <col min="3846" max="3846" width="11.44140625" style="6" customWidth="1"/>
    <col min="3847" max="3847" width="22.5546875" style="6" bestFit="1" customWidth="1"/>
    <col min="3848" max="3848" width="9.5546875" style="6" bestFit="1" customWidth="1"/>
    <col min="3849" max="3850" width="9.109375" style="6" customWidth="1"/>
    <col min="3851" max="4093" width="9.109375" style="6" hidden="1"/>
    <col min="4094" max="4094" width="28.109375" style="6" customWidth="1"/>
    <col min="4095" max="4095" width="3.5546875" style="6" customWidth="1"/>
    <col min="4096" max="4096" width="31.109375" style="6" customWidth="1"/>
    <col min="4097" max="4097" width="11.109375" style="6" customWidth="1"/>
    <col min="4098" max="4098" width="9.88671875" style="6" customWidth="1"/>
    <col min="4099" max="4099" width="11.44140625" style="6" customWidth="1"/>
    <col min="4100" max="4100" width="3.109375" style="6" customWidth="1"/>
    <col min="4101" max="4101" width="17.44140625" style="6" bestFit="1" customWidth="1"/>
    <col min="4102" max="4102" width="11.44140625" style="6" customWidth="1"/>
    <col min="4103" max="4103" width="22.5546875" style="6" bestFit="1" customWidth="1"/>
    <col min="4104" max="4104" width="9.5546875" style="6" bestFit="1" customWidth="1"/>
    <col min="4105" max="4106" width="9.109375" style="6" customWidth="1"/>
    <col min="4107" max="4349" width="9.109375" style="6" hidden="1"/>
    <col min="4350" max="4350" width="28.109375" style="6" customWidth="1"/>
    <col min="4351" max="4351" width="3.5546875" style="6" customWidth="1"/>
    <col min="4352" max="4352" width="31.109375" style="6" customWidth="1"/>
    <col min="4353" max="4353" width="11.109375" style="6" customWidth="1"/>
    <col min="4354" max="4354" width="9.88671875" style="6" customWidth="1"/>
    <col min="4355" max="4355" width="11.44140625" style="6" customWidth="1"/>
    <col min="4356" max="4356" width="3.109375" style="6" customWidth="1"/>
    <col min="4357" max="4357" width="17.44140625" style="6" bestFit="1" customWidth="1"/>
    <col min="4358" max="4358" width="11.44140625" style="6" customWidth="1"/>
    <col min="4359" max="4359" width="22.5546875" style="6" bestFit="1" customWidth="1"/>
    <col min="4360" max="4360" width="9.5546875" style="6" bestFit="1" customWidth="1"/>
    <col min="4361" max="4362" width="9.109375" style="6" customWidth="1"/>
    <col min="4363" max="4605" width="9.109375" style="6" hidden="1"/>
    <col min="4606" max="4606" width="28.109375" style="6" customWidth="1"/>
    <col min="4607" max="4607" width="3.5546875" style="6" customWidth="1"/>
    <col min="4608" max="4608" width="31.109375" style="6" customWidth="1"/>
    <col min="4609" max="4609" width="11.109375" style="6" customWidth="1"/>
    <col min="4610" max="4610" width="9.88671875" style="6" customWidth="1"/>
    <col min="4611" max="4611" width="11.44140625" style="6" customWidth="1"/>
    <col min="4612" max="4612" width="3.109375" style="6" customWidth="1"/>
    <col min="4613" max="4613" width="17.44140625" style="6" bestFit="1" customWidth="1"/>
    <col min="4614" max="4614" width="11.44140625" style="6" customWidth="1"/>
    <col min="4615" max="4615" width="22.5546875" style="6" bestFit="1" customWidth="1"/>
    <col min="4616" max="4616" width="9.5546875" style="6" bestFit="1" customWidth="1"/>
    <col min="4617" max="4618" width="9.109375" style="6" customWidth="1"/>
    <col min="4619" max="4861" width="9.109375" style="6" hidden="1"/>
    <col min="4862" max="4862" width="28.109375" style="6" customWidth="1"/>
    <col min="4863" max="4863" width="3.5546875" style="6" customWidth="1"/>
    <col min="4864" max="4864" width="31.109375" style="6" customWidth="1"/>
    <col min="4865" max="4865" width="11.109375" style="6" customWidth="1"/>
    <col min="4866" max="4866" width="9.88671875" style="6" customWidth="1"/>
    <col min="4867" max="4867" width="11.44140625" style="6" customWidth="1"/>
    <col min="4868" max="4868" width="3.109375" style="6" customWidth="1"/>
    <col min="4869" max="4869" width="17.44140625" style="6" bestFit="1" customWidth="1"/>
    <col min="4870" max="4870" width="11.44140625" style="6" customWidth="1"/>
    <col min="4871" max="4871" width="22.5546875" style="6" bestFit="1" customWidth="1"/>
    <col min="4872" max="4872" width="9.5546875" style="6" bestFit="1" customWidth="1"/>
    <col min="4873" max="4874" width="9.109375" style="6" customWidth="1"/>
    <col min="4875" max="5117" width="9.109375" style="6" hidden="1"/>
    <col min="5118" max="5118" width="28.109375" style="6" customWidth="1"/>
    <col min="5119" max="5119" width="3.5546875" style="6" customWidth="1"/>
    <col min="5120" max="5120" width="31.109375" style="6" customWidth="1"/>
    <col min="5121" max="5121" width="11.109375" style="6" customWidth="1"/>
    <col min="5122" max="5122" width="9.88671875" style="6" customWidth="1"/>
    <col min="5123" max="5123" width="11.44140625" style="6" customWidth="1"/>
    <col min="5124" max="5124" width="3.109375" style="6" customWidth="1"/>
    <col min="5125" max="5125" width="17.44140625" style="6" bestFit="1" customWidth="1"/>
    <col min="5126" max="5126" width="11.44140625" style="6" customWidth="1"/>
    <col min="5127" max="5127" width="22.5546875" style="6" bestFit="1" customWidth="1"/>
    <col min="5128" max="5128" width="9.5546875" style="6" bestFit="1" customWidth="1"/>
    <col min="5129" max="5130" width="9.109375" style="6" customWidth="1"/>
    <col min="5131" max="5373" width="9.109375" style="6" hidden="1"/>
    <col min="5374" max="5374" width="28.109375" style="6" customWidth="1"/>
    <col min="5375" max="5375" width="3.5546875" style="6" customWidth="1"/>
    <col min="5376" max="5376" width="31.109375" style="6" customWidth="1"/>
    <col min="5377" max="5377" width="11.109375" style="6" customWidth="1"/>
    <col min="5378" max="5378" width="9.88671875" style="6" customWidth="1"/>
    <col min="5379" max="5379" width="11.44140625" style="6" customWidth="1"/>
    <col min="5380" max="5380" width="3.109375" style="6" customWidth="1"/>
    <col min="5381" max="5381" width="17.44140625" style="6" bestFit="1" customWidth="1"/>
    <col min="5382" max="5382" width="11.44140625" style="6" customWidth="1"/>
    <col min="5383" max="5383" width="22.5546875" style="6" bestFit="1" customWidth="1"/>
    <col min="5384" max="5384" width="9.5546875" style="6" bestFit="1" customWidth="1"/>
    <col min="5385" max="5386" width="9.109375" style="6" customWidth="1"/>
    <col min="5387" max="5629" width="9.109375" style="6" hidden="1"/>
    <col min="5630" max="5630" width="28.109375" style="6" customWidth="1"/>
    <col min="5631" max="5631" width="3.5546875" style="6" customWidth="1"/>
    <col min="5632" max="5632" width="31.109375" style="6" customWidth="1"/>
    <col min="5633" max="5633" width="11.109375" style="6" customWidth="1"/>
    <col min="5634" max="5634" width="9.88671875" style="6" customWidth="1"/>
    <col min="5635" max="5635" width="11.44140625" style="6" customWidth="1"/>
    <col min="5636" max="5636" width="3.109375" style="6" customWidth="1"/>
    <col min="5637" max="5637" width="17.44140625" style="6" bestFit="1" customWidth="1"/>
    <col min="5638" max="5638" width="11.44140625" style="6" customWidth="1"/>
    <col min="5639" max="5639" width="22.5546875" style="6" bestFit="1" customWidth="1"/>
    <col min="5640" max="5640" width="9.5546875" style="6" bestFit="1" customWidth="1"/>
    <col min="5641" max="5642" width="9.109375" style="6" customWidth="1"/>
    <col min="5643" max="5885" width="9.109375" style="6" hidden="1"/>
    <col min="5886" max="5886" width="28.109375" style="6" customWidth="1"/>
    <col min="5887" max="5887" width="3.5546875" style="6" customWidth="1"/>
    <col min="5888" max="5888" width="31.109375" style="6" customWidth="1"/>
    <col min="5889" max="5889" width="11.109375" style="6" customWidth="1"/>
    <col min="5890" max="5890" width="9.88671875" style="6" customWidth="1"/>
    <col min="5891" max="5891" width="11.44140625" style="6" customWidth="1"/>
    <col min="5892" max="5892" width="3.109375" style="6" customWidth="1"/>
    <col min="5893" max="5893" width="17.44140625" style="6" bestFit="1" customWidth="1"/>
    <col min="5894" max="5894" width="11.44140625" style="6" customWidth="1"/>
    <col min="5895" max="5895" width="22.5546875" style="6" bestFit="1" customWidth="1"/>
    <col min="5896" max="5896" width="9.5546875" style="6" bestFit="1" customWidth="1"/>
    <col min="5897" max="5898" width="9.109375" style="6" customWidth="1"/>
    <col min="5899" max="6141" width="9.109375" style="6" hidden="1"/>
    <col min="6142" max="6142" width="28.109375" style="6" customWidth="1"/>
    <col min="6143" max="6143" width="3.5546875" style="6" customWidth="1"/>
    <col min="6144" max="6144" width="31.109375" style="6" customWidth="1"/>
    <col min="6145" max="6145" width="11.109375" style="6" customWidth="1"/>
    <col min="6146" max="6146" width="9.88671875" style="6" customWidth="1"/>
    <col min="6147" max="6147" width="11.44140625" style="6" customWidth="1"/>
    <col min="6148" max="6148" width="3.109375" style="6" customWidth="1"/>
    <col min="6149" max="6149" width="17.44140625" style="6" bestFit="1" customWidth="1"/>
    <col min="6150" max="6150" width="11.44140625" style="6" customWidth="1"/>
    <col min="6151" max="6151" width="22.5546875" style="6" bestFit="1" customWidth="1"/>
    <col min="6152" max="6152" width="9.5546875" style="6" bestFit="1" customWidth="1"/>
    <col min="6153" max="6154" width="9.109375" style="6" customWidth="1"/>
    <col min="6155" max="6397" width="9.109375" style="6" hidden="1"/>
    <col min="6398" max="6398" width="28.109375" style="6" customWidth="1"/>
    <col min="6399" max="6399" width="3.5546875" style="6" customWidth="1"/>
    <col min="6400" max="6400" width="31.109375" style="6" customWidth="1"/>
    <col min="6401" max="6401" width="11.109375" style="6" customWidth="1"/>
    <col min="6402" max="6402" width="9.88671875" style="6" customWidth="1"/>
    <col min="6403" max="6403" width="11.44140625" style="6" customWidth="1"/>
    <col min="6404" max="6404" width="3.109375" style="6" customWidth="1"/>
    <col min="6405" max="6405" width="17.44140625" style="6" bestFit="1" customWidth="1"/>
    <col min="6406" max="6406" width="11.44140625" style="6" customWidth="1"/>
    <col min="6407" max="6407" width="22.5546875" style="6" bestFit="1" customWidth="1"/>
    <col min="6408" max="6408" width="9.5546875" style="6" bestFit="1" customWidth="1"/>
    <col min="6409" max="6410" width="9.109375" style="6" customWidth="1"/>
    <col min="6411" max="6653" width="9.109375" style="6" hidden="1"/>
    <col min="6654" max="6654" width="28.109375" style="6" customWidth="1"/>
    <col min="6655" max="6655" width="3.5546875" style="6" customWidth="1"/>
    <col min="6656" max="6656" width="31.109375" style="6" customWidth="1"/>
    <col min="6657" max="6657" width="11.109375" style="6" customWidth="1"/>
    <col min="6658" max="6658" width="9.88671875" style="6" customWidth="1"/>
    <col min="6659" max="6659" width="11.44140625" style="6" customWidth="1"/>
    <col min="6660" max="6660" width="3.109375" style="6" customWidth="1"/>
    <col min="6661" max="6661" width="17.44140625" style="6" bestFit="1" customWidth="1"/>
    <col min="6662" max="6662" width="11.44140625" style="6" customWidth="1"/>
    <col min="6663" max="6663" width="22.5546875" style="6" bestFit="1" customWidth="1"/>
    <col min="6664" max="6664" width="9.5546875" style="6" bestFit="1" customWidth="1"/>
    <col min="6665" max="6666" width="9.109375" style="6" customWidth="1"/>
    <col min="6667" max="6909" width="9.109375" style="6" hidden="1"/>
    <col min="6910" max="6910" width="28.109375" style="6" customWidth="1"/>
    <col min="6911" max="6911" width="3.5546875" style="6" customWidth="1"/>
    <col min="6912" max="6912" width="31.109375" style="6" customWidth="1"/>
    <col min="6913" max="6913" width="11.109375" style="6" customWidth="1"/>
    <col min="6914" max="6914" width="9.88671875" style="6" customWidth="1"/>
    <col min="6915" max="6915" width="11.44140625" style="6" customWidth="1"/>
    <col min="6916" max="6916" width="3.109375" style="6" customWidth="1"/>
    <col min="6917" max="6917" width="17.44140625" style="6" bestFit="1" customWidth="1"/>
    <col min="6918" max="6918" width="11.44140625" style="6" customWidth="1"/>
    <col min="6919" max="6919" width="22.5546875" style="6" bestFit="1" customWidth="1"/>
    <col min="6920" max="6920" width="9.5546875" style="6" bestFit="1" customWidth="1"/>
    <col min="6921" max="6922" width="9.109375" style="6" customWidth="1"/>
    <col min="6923" max="7165" width="9.109375" style="6" hidden="1"/>
    <col min="7166" max="7166" width="28.109375" style="6" customWidth="1"/>
    <col min="7167" max="7167" width="3.5546875" style="6" customWidth="1"/>
    <col min="7168" max="7168" width="31.109375" style="6" customWidth="1"/>
    <col min="7169" max="7169" width="11.109375" style="6" customWidth="1"/>
    <col min="7170" max="7170" width="9.88671875" style="6" customWidth="1"/>
    <col min="7171" max="7171" width="11.44140625" style="6" customWidth="1"/>
    <col min="7172" max="7172" width="3.109375" style="6" customWidth="1"/>
    <col min="7173" max="7173" width="17.44140625" style="6" bestFit="1" customWidth="1"/>
    <col min="7174" max="7174" width="11.44140625" style="6" customWidth="1"/>
    <col min="7175" max="7175" width="22.5546875" style="6" bestFit="1" customWidth="1"/>
    <col min="7176" max="7176" width="9.5546875" style="6" bestFit="1" customWidth="1"/>
    <col min="7177" max="7178" width="9.109375" style="6" customWidth="1"/>
    <col min="7179" max="7421" width="9.109375" style="6" hidden="1"/>
    <col min="7422" max="7422" width="28.109375" style="6" customWidth="1"/>
    <col min="7423" max="7423" width="3.5546875" style="6" customWidth="1"/>
    <col min="7424" max="7424" width="31.109375" style="6" customWidth="1"/>
    <col min="7425" max="7425" width="11.109375" style="6" customWidth="1"/>
    <col min="7426" max="7426" width="9.88671875" style="6" customWidth="1"/>
    <col min="7427" max="7427" width="11.44140625" style="6" customWidth="1"/>
    <col min="7428" max="7428" width="3.109375" style="6" customWidth="1"/>
    <col min="7429" max="7429" width="17.44140625" style="6" bestFit="1" customWidth="1"/>
    <col min="7430" max="7430" width="11.44140625" style="6" customWidth="1"/>
    <col min="7431" max="7431" width="22.5546875" style="6" bestFit="1" customWidth="1"/>
    <col min="7432" max="7432" width="9.5546875" style="6" bestFit="1" customWidth="1"/>
    <col min="7433" max="7434" width="9.109375" style="6" customWidth="1"/>
    <col min="7435" max="7677" width="9.109375" style="6" hidden="1"/>
    <col min="7678" max="7678" width="28.109375" style="6" customWidth="1"/>
    <col min="7679" max="7679" width="3.5546875" style="6" customWidth="1"/>
    <col min="7680" max="7680" width="31.109375" style="6" customWidth="1"/>
    <col min="7681" max="7681" width="11.109375" style="6" customWidth="1"/>
    <col min="7682" max="7682" width="9.88671875" style="6" customWidth="1"/>
    <col min="7683" max="7683" width="11.44140625" style="6" customWidth="1"/>
    <col min="7684" max="7684" width="3.109375" style="6" customWidth="1"/>
    <col min="7685" max="7685" width="17.44140625" style="6" bestFit="1" customWidth="1"/>
    <col min="7686" max="7686" width="11.44140625" style="6" customWidth="1"/>
    <col min="7687" max="7687" width="22.5546875" style="6" bestFit="1" customWidth="1"/>
    <col min="7688" max="7688" width="9.5546875" style="6" bestFit="1" customWidth="1"/>
    <col min="7689" max="7690" width="9.109375" style="6" customWidth="1"/>
    <col min="7691" max="7933" width="9.109375" style="6" hidden="1"/>
    <col min="7934" max="7934" width="28.109375" style="6" customWidth="1"/>
    <col min="7935" max="7935" width="3.5546875" style="6" customWidth="1"/>
    <col min="7936" max="7936" width="31.109375" style="6" customWidth="1"/>
    <col min="7937" max="7937" width="11.109375" style="6" customWidth="1"/>
    <col min="7938" max="7938" width="9.88671875" style="6" customWidth="1"/>
    <col min="7939" max="7939" width="11.44140625" style="6" customWidth="1"/>
    <col min="7940" max="7940" width="3.109375" style="6" customWidth="1"/>
    <col min="7941" max="7941" width="17.44140625" style="6" bestFit="1" customWidth="1"/>
    <col min="7942" max="7942" width="11.44140625" style="6" customWidth="1"/>
    <col min="7943" max="7943" width="22.5546875" style="6" bestFit="1" customWidth="1"/>
    <col min="7944" max="7944" width="9.5546875" style="6" bestFit="1" customWidth="1"/>
    <col min="7945" max="7946" width="9.109375" style="6" customWidth="1"/>
    <col min="7947" max="8189" width="9.109375" style="6" hidden="1"/>
    <col min="8190" max="8190" width="28.109375" style="6" customWidth="1"/>
    <col min="8191" max="8191" width="3.5546875" style="6" customWidth="1"/>
    <col min="8192" max="8192" width="31.109375" style="6" customWidth="1"/>
    <col min="8193" max="8193" width="11.109375" style="6" customWidth="1"/>
    <col min="8194" max="8194" width="9.88671875" style="6" customWidth="1"/>
    <col min="8195" max="8195" width="11.44140625" style="6" customWidth="1"/>
    <col min="8196" max="8196" width="3.109375" style="6" customWidth="1"/>
    <col min="8197" max="8197" width="17.44140625" style="6" bestFit="1" customWidth="1"/>
    <col min="8198" max="8198" width="11.44140625" style="6" customWidth="1"/>
    <col min="8199" max="8199" width="22.5546875" style="6" bestFit="1" customWidth="1"/>
    <col min="8200" max="8200" width="9.5546875" style="6" bestFit="1" customWidth="1"/>
    <col min="8201" max="8202" width="9.109375" style="6" customWidth="1"/>
    <col min="8203" max="8445" width="9.109375" style="6" hidden="1"/>
    <col min="8446" max="8446" width="28.109375" style="6" customWidth="1"/>
    <col min="8447" max="8447" width="3.5546875" style="6" customWidth="1"/>
    <col min="8448" max="8448" width="31.109375" style="6" customWidth="1"/>
    <col min="8449" max="8449" width="11.109375" style="6" customWidth="1"/>
    <col min="8450" max="8450" width="9.88671875" style="6" customWidth="1"/>
    <col min="8451" max="8451" width="11.44140625" style="6" customWidth="1"/>
    <col min="8452" max="8452" width="3.109375" style="6" customWidth="1"/>
    <col min="8453" max="8453" width="17.44140625" style="6" bestFit="1" customWidth="1"/>
    <col min="8454" max="8454" width="11.44140625" style="6" customWidth="1"/>
    <col min="8455" max="8455" width="22.5546875" style="6" bestFit="1" customWidth="1"/>
    <col min="8456" max="8456" width="9.5546875" style="6" bestFit="1" customWidth="1"/>
    <col min="8457" max="8458" width="9.109375" style="6" customWidth="1"/>
    <col min="8459" max="8701" width="9.109375" style="6" hidden="1"/>
    <col min="8702" max="8702" width="28.109375" style="6" customWidth="1"/>
    <col min="8703" max="8703" width="3.5546875" style="6" customWidth="1"/>
    <col min="8704" max="8704" width="31.109375" style="6" customWidth="1"/>
    <col min="8705" max="8705" width="11.109375" style="6" customWidth="1"/>
    <col min="8706" max="8706" width="9.88671875" style="6" customWidth="1"/>
    <col min="8707" max="8707" width="11.44140625" style="6" customWidth="1"/>
    <col min="8708" max="8708" width="3.109375" style="6" customWidth="1"/>
    <col min="8709" max="8709" width="17.44140625" style="6" bestFit="1" customWidth="1"/>
    <col min="8710" max="8710" width="11.44140625" style="6" customWidth="1"/>
    <col min="8711" max="8711" width="22.5546875" style="6" bestFit="1" customWidth="1"/>
    <col min="8712" max="8712" width="9.5546875" style="6" bestFit="1" customWidth="1"/>
    <col min="8713" max="8714" width="9.109375" style="6" customWidth="1"/>
    <col min="8715" max="8957" width="9.109375" style="6" hidden="1"/>
    <col min="8958" max="8958" width="28.109375" style="6" customWidth="1"/>
    <col min="8959" max="8959" width="3.5546875" style="6" customWidth="1"/>
    <col min="8960" max="8960" width="31.109375" style="6" customWidth="1"/>
    <col min="8961" max="8961" width="11.109375" style="6" customWidth="1"/>
    <col min="8962" max="8962" width="9.88671875" style="6" customWidth="1"/>
    <col min="8963" max="8963" width="11.44140625" style="6" customWidth="1"/>
    <col min="8964" max="8964" width="3.109375" style="6" customWidth="1"/>
    <col min="8965" max="8965" width="17.44140625" style="6" bestFit="1" customWidth="1"/>
    <col min="8966" max="8966" width="11.44140625" style="6" customWidth="1"/>
    <col min="8967" max="8967" width="22.5546875" style="6" bestFit="1" customWidth="1"/>
    <col min="8968" max="8968" width="9.5546875" style="6" bestFit="1" customWidth="1"/>
    <col min="8969" max="8970" width="9.109375" style="6" customWidth="1"/>
    <col min="8971" max="9213" width="9.109375" style="6" hidden="1"/>
    <col min="9214" max="9214" width="28.109375" style="6" customWidth="1"/>
    <col min="9215" max="9215" width="3.5546875" style="6" customWidth="1"/>
    <col min="9216" max="9216" width="31.109375" style="6" customWidth="1"/>
    <col min="9217" max="9217" width="11.109375" style="6" customWidth="1"/>
    <col min="9218" max="9218" width="9.88671875" style="6" customWidth="1"/>
    <col min="9219" max="9219" width="11.44140625" style="6" customWidth="1"/>
    <col min="9220" max="9220" width="3.109375" style="6" customWidth="1"/>
    <col min="9221" max="9221" width="17.44140625" style="6" bestFit="1" customWidth="1"/>
    <col min="9222" max="9222" width="11.44140625" style="6" customWidth="1"/>
    <col min="9223" max="9223" width="22.5546875" style="6" bestFit="1" customWidth="1"/>
    <col min="9224" max="9224" width="9.5546875" style="6" bestFit="1" customWidth="1"/>
    <col min="9225" max="9226" width="9.109375" style="6" customWidth="1"/>
    <col min="9227" max="9469" width="9.109375" style="6" hidden="1"/>
    <col min="9470" max="9470" width="28.109375" style="6" customWidth="1"/>
    <col min="9471" max="9471" width="3.5546875" style="6" customWidth="1"/>
    <col min="9472" max="9472" width="31.109375" style="6" customWidth="1"/>
    <col min="9473" max="9473" width="11.109375" style="6" customWidth="1"/>
    <col min="9474" max="9474" width="9.88671875" style="6" customWidth="1"/>
    <col min="9475" max="9475" width="11.44140625" style="6" customWidth="1"/>
    <col min="9476" max="9476" width="3.109375" style="6" customWidth="1"/>
    <col min="9477" max="9477" width="17.44140625" style="6" bestFit="1" customWidth="1"/>
    <col min="9478" max="9478" width="11.44140625" style="6" customWidth="1"/>
    <col min="9479" max="9479" width="22.5546875" style="6" bestFit="1" customWidth="1"/>
    <col min="9480" max="9480" width="9.5546875" style="6" bestFit="1" customWidth="1"/>
    <col min="9481" max="9482" width="9.109375" style="6" customWidth="1"/>
    <col min="9483" max="9725" width="9.109375" style="6" hidden="1"/>
    <col min="9726" max="9726" width="28.109375" style="6" customWidth="1"/>
    <col min="9727" max="9727" width="3.5546875" style="6" customWidth="1"/>
    <col min="9728" max="9728" width="31.109375" style="6" customWidth="1"/>
    <col min="9729" max="9729" width="11.109375" style="6" customWidth="1"/>
    <col min="9730" max="9730" width="9.88671875" style="6" customWidth="1"/>
    <col min="9731" max="9731" width="11.44140625" style="6" customWidth="1"/>
    <col min="9732" max="9732" width="3.109375" style="6" customWidth="1"/>
    <col min="9733" max="9733" width="17.44140625" style="6" bestFit="1" customWidth="1"/>
    <col min="9734" max="9734" width="11.44140625" style="6" customWidth="1"/>
    <col min="9735" max="9735" width="22.5546875" style="6" bestFit="1" customWidth="1"/>
    <col min="9736" max="9736" width="9.5546875" style="6" bestFit="1" customWidth="1"/>
    <col min="9737" max="9738" width="9.109375" style="6" customWidth="1"/>
    <col min="9739" max="9981" width="9.109375" style="6" hidden="1"/>
    <col min="9982" max="9982" width="28.109375" style="6" customWidth="1"/>
    <col min="9983" max="9983" width="3.5546875" style="6" customWidth="1"/>
    <col min="9984" max="9984" width="31.109375" style="6" customWidth="1"/>
    <col min="9985" max="9985" width="11.109375" style="6" customWidth="1"/>
    <col min="9986" max="9986" width="9.88671875" style="6" customWidth="1"/>
    <col min="9987" max="9987" width="11.44140625" style="6" customWidth="1"/>
    <col min="9988" max="9988" width="3.109375" style="6" customWidth="1"/>
    <col min="9989" max="9989" width="17.44140625" style="6" bestFit="1" customWidth="1"/>
    <col min="9990" max="9990" width="11.44140625" style="6" customWidth="1"/>
    <col min="9991" max="9991" width="22.5546875" style="6" bestFit="1" customWidth="1"/>
    <col min="9992" max="9992" width="9.5546875" style="6" bestFit="1" customWidth="1"/>
    <col min="9993" max="9994" width="9.109375" style="6" customWidth="1"/>
    <col min="9995" max="10237" width="9.109375" style="6" hidden="1"/>
    <col min="10238" max="10238" width="28.109375" style="6" customWidth="1"/>
    <col min="10239" max="10239" width="3.5546875" style="6" customWidth="1"/>
    <col min="10240" max="10240" width="31.109375" style="6" customWidth="1"/>
    <col min="10241" max="10241" width="11.109375" style="6" customWidth="1"/>
    <col min="10242" max="10242" width="9.88671875" style="6" customWidth="1"/>
    <col min="10243" max="10243" width="11.44140625" style="6" customWidth="1"/>
    <col min="10244" max="10244" width="3.109375" style="6" customWidth="1"/>
    <col min="10245" max="10245" width="17.44140625" style="6" bestFit="1" customWidth="1"/>
    <col min="10246" max="10246" width="11.44140625" style="6" customWidth="1"/>
    <col min="10247" max="10247" width="22.5546875" style="6" bestFit="1" customWidth="1"/>
    <col min="10248" max="10248" width="9.5546875" style="6" bestFit="1" customWidth="1"/>
    <col min="10249" max="10250" width="9.109375" style="6" customWidth="1"/>
    <col min="10251" max="10493" width="9.109375" style="6" hidden="1"/>
    <col min="10494" max="10494" width="28.109375" style="6" customWidth="1"/>
    <col min="10495" max="10495" width="3.5546875" style="6" customWidth="1"/>
    <col min="10496" max="10496" width="31.109375" style="6" customWidth="1"/>
    <col min="10497" max="10497" width="11.109375" style="6" customWidth="1"/>
    <col min="10498" max="10498" width="9.88671875" style="6" customWidth="1"/>
    <col min="10499" max="10499" width="11.44140625" style="6" customWidth="1"/>
    <col min="10500" max="10500" width="3.109375" style="6" customWidth="1"/>
    <col min="10501" max="10501" width="17.44140625" style="6" bestFit="1" customWidth="1"/>
    <col min="10502" max="10502" width="11.44140625" style="6" customWidth="1"/>
    <col min="10503" max="10503" width="22.5546875" style="6" bestFit="1" customWidth="1"/>
    <col min="10504" max="10504" width="9.5546875" style="6" bestFit="1" customWidth="1"/>
    <col min="10505" max="10506" width="9.109375" style="6" customWidth="1"/>
    <col min="10507" max="10749" width="9.109375" style="6" hidden="1"/>
    <col min="10750" max="10750" width="28.109375" style="6" customWidth="1"/>
    <col min="10751" max="10751" width="3.5546875" style="6" customWidth="1"/>
    <col min="10752" max="10752" width="31.109375" style="6" customWidth="1"/>
    <col min="10753" max="10753" width="11.109375" style="6" customWidth="1"/>
    <col min="10754" max="10754" width="9.88671875" style="6" customWidth="1"/>
    <col min="10755" max="10755" width="11.44140625" style="6" customWidth="1"/>
    <col min="10756" max="10756" width="3.109375" style="6" customWidth="1"/>
    <col min="10757" max="10757" width="17.44140625" style="6" bestFit="1" customWidth="1"/>
    <col min="10758" max="10758" width="11.44140625" style="6" customWidth="1"/>
    <col min="10759" max="10759" width="22.5546875" style="6" bestFit="1" customWidth="1"/>
    <col min="10760" max="10760" width="9.5546875" style="6" bestFit="1" customWidth="1"/>
    <col min="10761" max="10762" width="9.109375" style="6" customWidth="1"/>
    <col min="10763" max="11005" width="9.109375" style="6" hidden="1"/>
    <col min="11006" max="11006" width="28.109375" style="6" customWidth="1"/>
    <col min="11007" max="11007" width="3.5546875" style="6" customWidth="1"/>
    <col min="11008" max="11008" width="31.109375" style="6" customWidth="1"/>
    <col min="11009" max="11009" width="11.109375" style="6" customWidth="1"/>
    <col min="11010" max="11010" width="9.88671875" style="6" customWidth="1"/>
    <col min="11011" max="11011" width="11.44140625" style="6" customWidth="1"/>
    <col min="11012" max="11012" width="3.109375" style="6" customWidth="1"/>
    <col min="11013" max="11013" width="17.44140625" style="6" bestFit="1" customWidth="1"/>
    <col min="11014" max="11014" width="11.44140625" style="6" customWidth="1"/>
    <col min="11015" max="11015" width="22.5546875" style="6" bestFit="1" customWidth="1"/>
    <col min="11016" max="11016" width="9.5546875" style="6" bestFit="1" customWidth="1"/>
    <col min="11017" max="11018" width="9.109375" style="6" customWidth="1"/>
    <col min="11019" max="11261" width="9.109375" style="6" hidden="1"/>
    <col min="11262" max="11262" width="28.109375" style="6" customWidth="1"/>
    <col min="11263" max="11263" width="3.5546875" style="6" customWidth="1"/>
    <col min="11264" max="11264" width="31.109375" style="6" customWidth="1"/>
    <col min="11265" max="11265" width="11.109375" style="6" customWidth="1"/>
    <col min="11266" max="11266" width="9.88671875" style="6" customWidth="1"/>
    <col min="11267" max="11267" width="11.44140625" style="6" customWidth="1"/>
    <col min="11268" max="11268" width="3.109375" style="6" customWidth="1"/>
    <col min="11269" max="11269" width="17.44140625" style="6" bestFit="1" customWidth="1"/>
    <col min="11270" max="11270" width="11.44140625" style="6" customWidth="1"/>
    <col min="11271" max="11271" width="22.5546875" style="6" bestFit="1" customWidth="1"/>
    <col min="11272" max="11272" width="9.5546875" style="6" bestFit="1" customWidth="1"/>
    <col min="11273" max="11274" width="9.109375" style="6" customWidth="1"/>
    <col min="11275" max="11517" width="9.109375" style="6" hidden="1"/>
    <col min="11518" max="11518" width="28.109375" style="6" customWidth="1"/>
    <col min="11519" max="11519" width="3.5546875" style="6" customWidth="1"/>
    <col min="11520" max="11520" width="31.109375" style="6" customWidth="1"/>
    <col min="11521" max="11521" width="11.109375" style="6" customWidth="1"/>
    <col min="11522" max="11522" width="9.88671875" style="6" customWidth="1"/>
    <col min="11523" max="11523" width="11.44140625" style="6" customWidth="1"/>
    <col min="11524" max="11524" width="3.109375" style="6" customWidth="1"/>
    <col min="11525" max="11525" width="17.44140625" style="6" bestFit="1" customWidth="1"/>
    <col min="11526" max="11526" width="11.44140625" style="6" customWidth="1"/>
    <col min="11527" max="11527" width="22.5546875" style="6" bestFit="1" customWidth="1"/>
    <col min="11528" max="11528" width="9.5546875" style="6" bestFit="1" customWidth="1"/>
    <col min="11529" max="11530" width="9.109375" style="6" customWidth="1"/>
    <col min="11531" max="11773" width="9.109375" style="6" hidden="1"/>
    <col min="11774" max="11774" width="28.109375" style="6" customWidth="1"/>
    <col min="11775" max="11775" width="3.5546875" style="6" customWidth="1"/>
    <col min="11776" max="11776" width="31.109375" style="6" customWidth="1"/>
    <col min="11777" max="11777" width="11.109375" style="6" customWidth="1"/>
    <col min="11778" max="11778" width="9.88671875" style="6" customWidth="1"/>
    <col min="11779" max="11779" width="11.44140625" style="6" customWidth="1"/>
    <col min="11780" max="11780" width="3.109375" style="6" customWidth="1"/>
    <col min="11781" max="11781" width="17.44140625" style="6" bestFit="1" customWidth="1"/>
    <col min="11782" max="11782" width="11.44140625" style="6" customWidth="1"/>
    <col min="11783" max="11783" width="22.5546875" style="6" bestFit="1" customWidth="1"/>
    <col min="11784" max="11784" width="9.5546875" style="6" bestFit="1" customWidth="1"/>
    <col min="11785" max="11786" width="9.109375" style="6" customWidth="1"/>
    <col min="11787" max="12029" width="9.109375" style="6" hidden="1"/>
    <col min="12030" max="12030" width="28.109375" style="6" customWidth="1"/>
    <col min="12031" max="12031" width="3.5546875" style="6" customWidth="1"/>
    <col min="12032" max="12032" width="31.109375" style="6" customWidth="1"/>
    <col min="12033" max="12033" width="11.109375" style="6" customWidth="1"/>
    <col min="12034" max="12034" width="9.88671875" style="6" customWidth="1"/>
    <col min="12035" max="12035" width="11.44140625" style="6" customWidth="1"/>
    <col min="12036" max="12036" width="3.109375" style="6" customWidth="1"/>
    <col min="12037" max="12037" width="17.44140625" style="6" bestFit="1" customWidth="1"/>
    <col min="12038" max="12038" width="11.44140625" style="6" customWidth="1"/>
    <col min="12039" max="12039" width="22.5546875" style="6" bestFit="1" customWidth="1"/>
    <col min="12040" max="12040" width="9.5546875" style="6" bestFit="1" customWidth="1"/>
    <col min="12041" max="12042" width="9.109375" style="6" customWidth="1"/>
    <col min="12043" max="12285" width="9.109375" style="6" hidden="1"/>
    <col min="12286" max="12286" width="28.109375" style="6" customWidth="1"/>
    <col min="12287" max="12287" width="3.5546875" style="6" customWidth="1"/>
    <col min="12288" max="12288" width="31.109375" style="6" customWidth="1"/>
    <col min="12289" max="12289" width="11.109375" style="6" customWidth="1"/>
    <col min="12290" max="12290" width="9.88671875" style="6" customWidth="1"/>
    <col min="12291" max="12291" width="11.44140625" style="6" customWidth="1"/>
    <col min="12292" max="12292" width="3.109375" style="6" customWidth="1"/>
    <col min="12293" max="12293" width="17.44140625" style="6" bestFit="1" customWidth="1"/>
    <col min="12294" max="12294" width="11.44140625" style="6" customWidth="1"/>
    <col min="12295" max="12295" width="22.5546875" style="6" bestFit="1" customWidth="1"/>
    <col min="12296" max="12296" width="9.5546875" style="6" bestFit="1" customWidth="1"/>
    <col min="12297" max="12298" width="9.109375" style="6" customWidth="1"/>
    <col min="12299" max="12541" width="9.109375" style="6" hidden="1"/>
    <col min="12542" max="12542" width="28.109375" style="6" customWidth="1"/>
    <col min="12543" max="12543" width="3.5546875" style="6" customWidth="1"/>
    <col min="12544" max="12544" width="31.109375" style="6" customWidth="1"/>
    <col min="12545" max="12545" width="11.109375" style="6" customWidth="1"/>
    <col min="12546" max="12546" width="9.88671875" style="6" customWidth="1"/>
    <col min="12547" max="12547" width="11.44140625" style="6" customWidth="1"/>
    <col min="12548" max="12548" width="3.109375" style="6" customWidth="1"/>
    <col min="12549" max="12549" width="17.44140625" style="6" bestFit="1" customWidth="1"/>
    <col min="12550" max="12550" width="11.44140625" style="6" customWidth="1"/>
    <col min="12551" max="12551" width="22.5546875" style="6" bestFit="1" customWidth="1"/>
    <col min="12552" max="12552" width="9.5546875" style="6" bestFit="1" customWidth="1"/>
    <col min="12553" max="12554" width="9.109375" style="6" customWidth="1"/>
    <col min="12555" max="12797" width="9.109375" style="6" hidden="1"/>
    <col min="12798" max="12798" width="28.109375" style="6" customWidth="1"/>
    <col min="12799" max="12799" width="3.5546875" style="6" customWidth="1"/>
    <col min="12800" max="12800" width="31.109375" style="6" customWidth="1"/>
    <col min="12801" max="12801" width="11.109375" style="6" customWidth="1"/>
    <col min="12802" max="12802" width="9.88671875" style="6" customWidth="1"/>
    <col min="12803" max="12803" width="11.44140625" style="6" customWidth="1"/>
    <col min="12804" max="12804" width="3.109375" style="6" customWidth="1"/>
    <col min="12805" max="12805" width="17.44140625" style="6" bestFit="1" customWidth="1"/>
    <col min="12806" max="12806" width="11.44140625" style="6" customWidth="1"/>
    <col min="12807" max="12807" width="22.5546875" style="6" bestFit="1" customWidth="1"/>
    <col min="12808" max="12808" width="9.5546875" style="6" bestFit="1" customWidth="1"/>
    <col min="12809" max="12810" width="9.109375" style="6" customWidth="1"/>
    <col min="12811" max="13053" width="9.109375" style="6" hidden="1"/>
    <col min="13054" max="13054" width="28.109375" style="6" customWidth="1"/>
    <col min="13055" max="13055" width="3.5546875" style="6" customWidth="1"/>
    <col min="13056" max="13056" width="31.109375" style="6" customWidth="1"/>
    <col min="13057" max="13057" width="11.109375" style="6" customWidth="1"/>
    <col min="13058" max="13058" width="9.88671875" style="6" customWidth="1"/>
    <col min="13059" max="13059" width="11.44140625" style="6" customWidth="1"/>
    <col min="13060" max="13060" width="3.109375" style="6" customWidth="1"/>
    <col min="13061" max="13061" width="17.44140625" style="6" bestFit="1" customWidth="1"/>
    <col min="13062" max="13062" width="11.44140625" style="6" customWidth="1"/>
    <col min="13063" max="13063" width="22.5546875" style="6" bestFit="1" customWidth="1"/>
    <col min="13064" max="13064" width="9.5546875" style="6" bestFit="1" customWidth="1"/>
    <col min="13065" max="13066" width="9.109375" style="6" customWidth="1"/>
    <col min="13067" max="13309" width="9.109375" style="6" hidden="1"/>
    <col min="13310" max="13310" width="28.109375" style="6" customWidth="1"/>
    <col min="13311" max="13311" width="3.5546875" style="6" customWidth="1"/>
    <col min="13312" max="13312" width="31.109375" style="6" customWidth="1"/>
    <col min="13313" max="13313" width="11.109375" style="6" customWidth="1"/>
    <col min="13314" max="13314" width="9.88671875" style="6" customWidth="1"/>
    <col min="13315" max="13315" width="11.44140625" style="6" customWidth="1"/>
    <col min="13316" max="13316" width="3.109375" style="6" customWidth="1"/>
    <col min="13317" max="13317" width="17.44140625" style="6" bestFit="1" customWidth="1"/>
    <col min="13318" max="13318" width="11.44140625" style="6" customWidth="1"/>
    <col min="13319" max="13319" width="22.5546875" style="6" bestFit="1" customWidth="1"/>
    <col min="13320" max="13320" width="9.5546875" style="6" bestFit="1" customWidth="1"/>
    <col min="13321" max="13322" width="9.109375" style="6" customWidth="1"/>
    <col min="13323" max="13565" width="9.109375" style="6" hidden="1"/>
    <col min="13566" max="13566" width="28.109375" style="6" customWidth="1"/>
    <col min="13567" max="13567" width="3.5546875" style="6" customWidth="1"/>
    <col min="13568" max="13568" width="31.109375" style="6" customWidth="1"/>
    <col min="13569" max="13569" width="11.109375" style="6" customWidth="1"/>
    <col min="13570" max="13570" width="9.88671875" style="6" customWidth="1"/>
    <col min="13571" max="13571" width="11.44140625" style="6" customWidth="1"/>
    <col min="13572" max="13572" width="3.109375" style="6" customWidth="1"/>
    <col min="13573" max="13573" width="17.44140625" style="6" bestFit="1" customWidth="1"/>
    <col min="13574" max="13574" width="11.44140625" style="6" customWidth="1"/>
    <col min="13575" max="13575" width="22.5546875" style="6" bestFit="1" customWidth="1"/>
    <col min="13576" max="13576" width="9.5546875" style="6" bestFit="1" customWidth="1"/>
    <col min="13577" max="13578" width="9.109375" style="6" customWidth="1"/>
    <col min="13579" max="13821" width="9.109375" style="6" hidden="1"/>
    <col min="13822" max="13822" width="28.109375" style="6" customWidth="1"/>
    <col min="13823" max="13823" width="3.5546875" style="6" customWidth="1"/>
    <col min="13824" max="13824" width="31.109375" style="6" customWidth="1"/>
    <col min="13825" max="13825" width="11.109375" style="6" customWidth="1"/>
    <col min="13826" max="13826" width="9.88671875" style="6" customWidth="1"/>
    <col min="13827" max="13827" width="11.44140625" style="6" customWidth="1"/>
    <col min="13828" max="13828" width="3.109375" style="6" customWidth="1"/>
    <col min="13829" max="13829" width="17.44140625" style="6" bestFit="1" customWidth="1"/>
    <col min="13830" max="13830" width="11.44140625" style="6" customWidth="1"/>
    <col min="13831" max="13831" width="22.5546875" style="6" bestFit="1" customWidth="1"/>
    <col min="13832" max="13832" width="9.5546875" style="6" bestFit="1" customWidth="1"/>
    <col min="13833" max="13834" width="9.109375" style="6" customWidth="1"/>
    <col min="13835" max="14077" width="9.109375" style="6" hidden="1"/>
    <col min="14078" max="14078" width="28.109375" style="6" customWidth="1"/>
    <col min="14079" max="14079" width="3.5546875" style="6" customWidth="1"/>
    <col min="14080" max="14080" width="31.109375" style="6" customWidth="1"/>
    <col min="14081" max="14081" width="11.109375" style="6" customWidth="1"/>
    <col min="14082" max="14082" width="9.88671875" style="6" customWidth="1"/>
    <col min="14083" max="14083" width="11.44140625" style="6" customWidth="1"/>
    <col min="14084" max="14084" width="3.109375" style="6" customWidth="1"/>
    <col min="14085" max="14085" width="17.44140625" style="6" bestFit="1" customWidth="1"/>
    <col min="14086" max="14086" width="11.44140625" style="6" customWidth="1"/>
    <col min="14087" max="14087" width="22.5546875" style="6" bestFit="1" customWidth="1"/>
    <col min="14088" max="14088" width="9.5546875" style="6" bestFit="1" customWidth="1"/>
    <col min="14089" max="14090" width="9.109375" style="6" customWidth="1"/>
    <col min="14091" max="14333" width="9.109375" style="6" hidden="1"/>
    <col min="14334" max="14334" width="28.109375" style="6" customWidth="1"/>
    <col min="14335" max="14335" width="3.5546875" style="6" customWidth="1"/>
    <col min="14336" max="14336" width="31.109375" style="6" customWidth="1"/>
    <col min="14337" max="14337" width="11.109375" style="6" customWidth="1"/>
    <col min="14338" max="14338" width="9.88671875" style="6" customWidth="1"/>
    <col min="14339" max="14339" width="11.44140625" style="6" customWidth="1"/>
    <col min="14340" max="14340" width="3.109375" style="6" customWidth="1"/>
    <col min="14341" max="14341" width="17.44140625" style="6" bestFit="1" customWidth="1"/>
    <col min="14342" max="14342" width="11.44140625" style="6" customWidth="1"/>
    <col min="14343" max="14343" width="22.5546875" style="6" bestFit="1" customWidth="1"/>
    <col min="14344" max="14344" width="9.5546875" style="6" bestFit="1" customWidth="1"/>
    <col min="14345" max="14346" width="9.109375" style="6" customWidth="1"/>
    <col min="14347" max="14589" width="9.109375" style="6" hidden="1"/>
    <col min="14590" max="14590" width="28.109375" style="6" customWidth="1"/>
    <col min="14591" max="14591" width="3.5546875" style="6" customWidth="1"/>
    <col min="14592" max="14592" width="31.109375" style="6" customWidth="1"/>
    <col min="14593" max="14593" width="11.109375" style="6" customWidth="1"/>
    <col min="14594" max="14594" width="9.88671875" style="6" customWidth="1"/>
    <col min="14595" max="14595" width="11.44140625" style="6" customWidth="1"/>
    <col min="14596" max="14596" width="3.109375" style="6" customWidth="1"/>
    <col min="14597" max="14597" width="17.44140625" style="6" bestFit="1" customWidth="1"/>
    <col min="14598" max="14598" width="11.44140625" style="6" customWidth="1"/>
    <col min="14599" max="14599" width="22.5546875" style="6" bestFit="1" customWidth="1"/>
    <col min="14600" max="14600" width="9.5546875" style="6" bestFit="1" customWidth="1"/>
    <col min="14601" max="14602" width="9.109375" style="6" customWidth="1"/>
    <col min="14603" max="14845" width="9.109375" style="6" hidden="1"/>
    <col min="14846" max="14846" width="28.109375" style="6" customWidth="1"/>
    <col min="14847" max="14847" width="3.5546875" style="6" customWidth="1"/>
    <col min="14848" max="14848" width="31.109375" style="6" customWidth="1"/>
    <col min="14849" max="14849" width="11.109375" style="6" customWidth="1"/>
    <col min="14850" max="14850" width="9.88671875" style="6" customWidth="1"/>
    <col min="14851" max="14851" width="11.44140625" style="6" customWidth="1"/>
    <col min="14852" max="14852" width="3.109375" style="6" customWidth="1"/>
    <col min="14853" max="14853" width="17.44140625" style="6" bestFit="1" customWidth="1"/>
    <col min="14854" max="14854" width="11.44140625" style="6" customWidth="1"/>
    <col min="14855" max="14855" width="22.5546875" style="6" bestFit="1" customWidth="1"/>
    <col min="14856" max="14856" width="9.5546875" style="6" bestFit="1" customWidth="1"/>
    <col min="14857" max="14858" width="9.109375" style="6" customWidth="1"/>
    <col min="14859" max="15101" width="9.109375" style="6" hidden="1"/>
    <col min="15102" max="15102" width="28.109375" style="6" customWidth="1"/>
    <col min="15103" max="15103" width="3.5546875" style="6" customWidth="1"/>
    <col min="15104" max="15104" width="31.109375" style="6" customWidth="1"/>
    <col min="15105" max="15105" width="11.109375" style="6" customWidth="1"/>
    <col min="15106" max="15106" width="9.88671875" style="6" customWidth="1"/>
    <col min="15107" max="15107" width="11.44140625" style="6" customWidth="1"/>
    <col min="15108" max="15108" width="3.109375" style="6" customWidth="1"/>
    <col min="15109" max="15109" width="17.44140625" style="6" bestFit="1" customWidth="1"/>
    <col min="15110" max="15110" width="11.44140625" style="6" customWidth="1"/>
    <col min="15111" max="15111" width="22.5546875" style="6" bestFit="1" customWidth="1"/>
    <col min="15112" max="15112" width="9.5546875" style="6" bestFit="1" customWidth="1"/>
    <col min="15113" max="15114" width="9.109375" style="6" customWidth="1"/>
    <col min="15115" max="15357" width="9.109375" style="6" hidden="1"/>
    <col min="15358" max="15358" width="28.109375" style="6" customWidth="1"/>
    <col min="15359" max="15359" width="3.5546875" style="6" customWidth="1"/>
    <col min="15360" max="15360" width="31.109375" style="6" customWidth="1"/>
    <col min="15361" max="15361" width="11.109375" style="6" customWidth="1"/>
    <col min="15362" max="15362" width="9.88671875" style="6" customWidth="1"/>
    <col min="15363" max="15363" width="11.44140625" style="6" customWidth="1"/>
    <col min="15364" max="15364" width="3.109375" style="6" customWidth="1"/>
    <col min="15365" max="15365" width="17.44140625" style="6" bestFit="1" customWidth="1"/>
    <col min="15366" max="15366" width="11.44140625" style="6" customWidth="1"/>
    <col min="15367" max="15367" width="22.5546875" style="6" bestFit="1" customWidth="1"/>
    <col min="15368" max="15368" width="9.5546875" style="6" bestFit="1" customWidth="1"/>
    <col min="15369" max="15370" width="9.109375" style="6" customWidth="1"/>
    <col min="15371" max="15613" width="9.109375" style="6" hidden="1"/>
    <col min="15614" max="15614" width="28.109375" style="6" customWidth="1"/>
    <col min="15615" max="15615" width="3.5546875" style="6" customWidth="1"/>
    <col min="15616" max="15616" width="31.109375" style="6" customWidth="1"/>
    <col min="15617" max="15617" width="11.109375" style="6" customWidth="1"/>
    <col min="15618" max="15618" width="9.88671875" style="6" customWidth="1"/>
    <col min="15619" max="15619" width="11.44140625" style="6" customWidth="1"/>
    <col min="15620" max="15620" width="3.109375" style="6" customWidth="1"/>
    <col min="15621" max="15621" width="17.44140625" style="6" bestFit="1" customWidth="1"/>
    <col min="15622" max="15622" width="11.44140625" style="6" customWidth="1"/>
    <col min="15623" max="15623" width="22.5546875" style="6" bestFit="1" customWidth="1"/>
    <col min="15624" max="15624" width="9.5546875" style="6" bestFit="1" customWidth="1"/>
    <col min="15625" max="15626" width="9.109375" style="6" customWidth="1"/>
    <col min="15627" max="15869" width="9.109375" style="6" hidden="1"/>
    <col min="15870" max="15870" width="28.109375" style="6" customWidth="1"/>
    <col min="15871" max="15871" width="3.5546875" style="6" customWidth="1"/>
    <col min="15872" max="15872" width="31.109375" style="6" customWidth="1"/>
    <col min="15873" max="15873" width="11.109375" style="6" customWidth="1"/>
    <col min="15874" max="15874" width="9.88671875" style="6" customWidth="1"/>
    <col min="15875" max="15875" width="11.44140625" style="6" customWidth="1"/>
    <col min="15876" max="15876" width="3.109375" style="6" customWidth="1"/>
    <col min="15877" max="15877" width="17.44140625" style="6" bestFit="1" customWidth="1"/>
    <col min="15878" max="15878" width="11.44140625" style="6" customWidth="1"/>
    <col min="15879" max="15879" width="22.5546875" style="6" bestFit="1" customWidth="1"/>
    <col min="15880" max="15880" width="9.5546875" style="6" bestFit="1" customWidth="1"/>
    <col min="15881" max="15882" width="9.109375" style="6" customWidth="1"/>
    <col min="15883" max="16125" width="9.109375" style="6" hidden="1"/>
    <col min="16126" max="16126" width="28.109375" style="6" customWidth="1"/>
    <col min="16127" max="16127" width="3.5546875" style="6" customWidth="1"/>
    <col min="16128" max="16128" width="31.109375" style="6" customWidth="1"/>
    <col min="16129" max="16129" width="11.109375" style="6" customWidth="1"/>
    <col min="16130" max="16130" width="9.88671875" style="6" customWidth="1"/>
    <col min="16131" max="16131" width="11.44140625" style="6" customWidth="1"/>
    <col min="16132" max="16132" width="3.109375" style="6" customWidth="1"/>
    <col min="16133" max="16133" width="17.44140625" style="6" bestFit="1" customWidth="1"/>
    <col min="16134" max="16134" width="11.44140625" style="6" customWidth="1"/>
    <col min="16135" max="16135" width="22.5546875" style="6" bestFit="1" customWidth="1"/>
    <col min="16136" max="16136" width="9.5546875" style="6" bestFit="1" customWidth="1"/>
    <col min="16137" max="16138" width="9.109375" style="6" customWidth="1"/>
    <col min="16139" max="16141" width="0" style="6" hidden="1"/>
    <col min="16142" max="16384" width="9.109375" style="6" hidden="1"/>
  </cols>
  <sheetData>
    <row r="1" spans="1:7" ht="29.25" customHeight="1" x14ac:dyDescent="0.3">
      <c r="B1" s="4"/>
      <c r="C1" s="4"/>
      <c r="D1" s="4"/>
      <c r="E1" s="4"/>
      <c r="F1" s="4"/>
      <c r="G1" s="4"/>
    </row>
    <row r="2" spans="1:7" s="4" customFormat="1" ht="56.25" customHeight="1" x14ac:dyDescent="0.3">
      <c r="A2" s="5"/>
      <c r="B2" s="279" t="s">
        <v>209</v>
      </c>
      <c r="C2" s="280"/>
      <c r="D2" s="280"/>
      <c r="E2" s="280"/>
      <c r="F2" s="280"/>
      <c r="G2" s="281"/>
    </row>
    <row r="3" spans="1:7" s="4" customFormat="1" x14ac:dyDescent="0.3">
      <c r="B3" s="47"/>
      <c r="C3" s="48"/>
      <c r="D3" s="48" t="s">
        <v>210</v>
      </c>
      <c r="E3" s="48"/>
      <c r="F3" s="49" t="s">
        <v>211</v>
      </c>
      <c r="G3" s="50"/>
    </row>
    <row r="4" spans="1:7" s="4" customFormat="1" x14ac:dyDescent="0.3">
      <c r="B4" s="47" t="s">
        <v>212</v>
      </c>
      <c r="C4" s="51" t="s">
        <v>213</v>
      </c>
      <c r="D4" s="48" t="s">
        <v>214</v>
      </c>
      <c r="E4" s="48" t="s">
        <v>215</v>
      </c>
      <c r="F4" s="49" t="s">
        <v>210</v>
      </c>
      <c r="G4" s="50" t="s">
        <v>216</v>
      </c>
    </row>
    <row r="5" spans="1:7" x14ac:dyDescent="0.3">
      <c r="B5" s="52"/>
      <c r="C5" s="53"/>
      <c r="D5" s="54"/>
      <c r="E5" s="53"/>
      <c r="F5" s="55" t="s">
        <v>217</v>
      </c>
      <c r="G5" s="56" t="s">
        <v>217</v>
      </c>
    </row>
    <row r="6" spans="1:7" x14ac:dyDescent="0.3">
      <c r="B6" s="57">
        <v>1</v>
      </c>
      <c r="C6" s="58" t="s">
        <v>171</v>
      </c>
      <c r="D6" s="59">
        <v>3730</v>
      </c>
      <c r="E6" s="60">
        <v>736498</v>
      </c>
      <c r="F6" s="61">
        <v>3680.8893208128197</v>
      </c>
      <c r="G6" s="62">
        <v>2710967623</v>
      </c>
    </row>
    <row r="7" spans="1:7" ht="15" customHeight="1" x14ac:dyDescent="0.3">
      <c r="B7" s="57">
        <v>2</v>
      </c>
      <c r="C7" s="58" t="s">
        <v>75</v>
      </c>
      <c r="D7" s="59">
        <v>20.9</v>
      </c>
      <c r="E7" s="60">
        <v>69055241</v>
      </c>
      <c r="F7" s="61">
        <v>21.082608328019592</v>
      </c>
      <c r="G7" s="62">
        <v>1455864599</v>
      </c>
    </row>
    <row r="8" spans="1:7" ht="15" customHeight="1" x14ac:dyDescent="0.3">
      <c r="B8" s="57">
        <v>3</v>
      </c>
      <c r="C8" s="58" t="s">
        <v>242</v>
      </c>
      <c r="D8" s="59">
        <v>44</v>
      </c>
      <c r="E8" s="60">
        <v>20991347</v>
      </c>
      <c r="F8" s="61">
        <v>44.060718080645323</v>
      </c>
      <c r="G8" s="62">
        <v>924893822.29999995</v>
      </c>
    </row>
    <row r="9" spans="1:7" ht="15" customHeight="1" x14ac:dyDescent="0.3">
      <c r="B9" s="57">
        <v>4</v>
      </c>
      <c r="C9" s="58" t="s">
        <v>243</v>
      </c>
      <c r="D9" s="59">
        <v>37.799999999999997</v>
      </c>
      <c r="E9" s="60">
        <v>17501712</v>
      </c>
      <c r="F9" s="61">
        <v>38.625734065330292</v>
      </c>
      <c r="G9" s="62">
        <v>676016473.39999998</v>
      </c>
    </row>
    <row r="10" spans="1:7" ht="15" customHeight="1" x14ac:dyDescent="0.3">
      <c r="B10" s="57">
        <v>5</v>
      </c>
      <c r="C10" s="58" t="s">
        <v>244</v>
      </c>
      <c r="D10" s="59">
        <v>34.549999999999997</v>
      </c>
      <c r="E10" s="60">
        <v>15353556</v>
      </c>
      <c r="F10" s="61">
        <v>34.961795430322461</v>
      </c>
      <c r="G10" s="62">
        <v>536787884</v>
      </c>
    </row>
    <row r="11" spans="1:7" ht="15" customHeight="1" x14ac:dyDescent="0.3">
      <c r="B11" s="57">
        <v>6</v>
      </c>
      <c r="C11" s="58" t="s">
        <v>245</v>
      </c>
      <c r="D11" s="59">
        <v>20.45</v>
      </c>
      <c r="E11" s="60">
        <v>24941122</v>
      </c>
      <c r="F11" s="61">
        <v>20.544411859257977</v>
      </c>
      <c r="G11" s="62">
        <v>512400682.60000002</v>
      </c>
    </row>
    <row r="12" spans="1:7" ht="15" customHeight="1" x14ac:dyDescent="0.3">
      <c r="B12" s="57">
        <v>7</v>
      </c>
      <c r="C12" s="58" t="s">
        <v>246</v>
      </c>
      <c r="D12" s="59">
        <v>18.5</v>
      </c>
      <c r="E12" s="60">
        <v>23890019</v>
      </c>
      <c r="F12" s="61">
        <v>18.477623274389192</v>
      </c>
      <c r="G12" s="62">
        <v>441430771.10000002</v>
      </c>
    </row>
    <row r="13" spans="1:7" x14ac:dyDescent="0.3">
      <c r="B13" s="57">
        <v>8</v>
      </c>
      <c r="C13" s="58" t="s">
        <v>167</v>
      </c>
      <c r="D13" s="59">
        <v>22.35</v>
      </c>
      <c r="E13" s="60">
        <v>12082166</v>
      </c>
      <c r="F13" s="61">
        <v>21.900120417150369</v>
      </c>
      <c r="G13" s="62">
        <v>264600890.30000001</v>
      </c>
    </row>
    <row r="14" spans="1:7" ht="15" customHeight="1" x14ac:dyDescent="0.3">
      <c r="B14" s="57">
        <v>9</v>
      </c>
      <c r="C14" s="58" t="s">
        <v>247</v>
      </c>
      <c r="D14" s="59">
        <v>11.2</v>
      </c>
      <c r="E14" s="60">
        <v>8865794</v>
      </c>
      <c r="F14" s="61">
        <v>11.160209835689844</v>
      </c>
      <c r="G14" s="62">
        <v>98944121.400000006</v>
      </c>
    </row>
    <row r="15" spans="1:7" ht="15" customHeight="1" x14ac:dyDescent="0.3">
      <c r="B15" s="57">
        <v>10</v>
      </c>
      <c r="C15" s="58" t="s">
        <v>20</v>
      </c>
      <c r="D15" s="59">
        <v>11.7</v>
      </c>
      <c r="E15" s="60">
        <v>7241136</v>
      </c>
      <c r="F15" s="61">
        <v>11.394828394329286</v>
      </c>
      <c r="G15" s="62">
        <v>82511502.099999994</v>
      </c>
    </row>
    <row r="16" spans="1:7" ht="15" customHeight="1" x14ac:dyDescent="0.3">
      <c r="B16" s="63"/>
      <c r="C16" s="64"/>
      <c r="D16" s="65"/>
      <c r="E16" s="66">
        <v>200658591</v>
      </c>
      <c r="F16" s="67"/>
      <c r="G16" s="68">
        <v>7704418369.2000008</v>
      </c>
    </row>
    <row r="17" spans="3:6" ht="15" customHeight="1" x14ac:dyDescent="0.3"/>
    <row r="18" spans="3:6" ht="15" customHeight="1" x14ac:dyDescent="0.3">
      <c r="C18" s="8"/>
      <c r="D18" s="7"/>
      <c r="E18" s="9"/>
      <c r="F18" s="10"/>
    </row>
    <row r="19" spans="3:6" x14ac:dyDescent="0.3">
      <c r="C19" s="4"/>
      <c r="D19" s="4"/>
      <c r="E19" s="4"/>
      <c r="F19" s="4"/>
    </row>
    <row r="32" spans="3:6" x14ac:dyDescent="0.3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B87" sqref="JB87"/>
    </sheetView>
  </sheetViews>
  <sheetFormatPr defaultColWidth="0" defaultRowHeight="13.8" x14ac:dyDescent="0.25"/>
  <cols>
    <col min="1" max="1" width="28.109375" style="11" customWidth="1"/>
    <col min="2" max="2" width="3" style="72" customWidth="1"/>
    <col min="3" max="3" width="31.44140625" style="72" bestFit="1" customWidth="1"/>
    <col min="4" max="4" width="11.6640625" style="72" bestFit="1" customWidth="1"/>
    <col min="5" max="5" width="18.44140625" style="72" customWidth="1"/>
    <col min="6" max="6" width="28.44140625" style="72" customWidth="1"/>
    <col min="7" max="7" width="11.44140625" style="72" bestFit="1" customWidth="1"/>
    <col min="8" max="8" width="22" style="72" bestFit="1" customWidth="1"/>
    <col min="9" max="9" width="1" style="72" customWidth="1"/>
    <col min="10" max="12" width="9.109375" style="72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69"/>
      <c r="C2" s="284" t="s">
        <v>250</v>
      </c>
      <c r="D2" s="284"/>
      <c r="E2" s="284"/>
      <c r="F2" s="284"/>
      <c r="G2" s="284"/>
      <c r="H2" s="285"/>
      <c r="I2" s="70"/>
      <c r="J2" s="70"/>
      <c r="K2" s="70"/>
      <c r="L2" s="70"/>
    </row>
    <row r="3" spans="1:12" x14ac:dyDescent="0.25">
      <c r="B3" s="71"/>
      <c r="D3" s="73" t="s">
        <v>218</v>
      </c>
      <c r="E3" s="73" t="s">
        <v>219</v>
      </c>
      <c r="F3" s="74" t="s">
        <v>220</v>
      </c>
      <c r="G3" s="74" t="s">
        <v>221</v>
      </c>
      <c r="H3" s="75" t="s">
        <v>222</v>
      </c>
      <c r="I3" s="11"/>
      <c r="J3" s="11"/>
      <c r="K3" s="11"/>
      <c r="L3" s="11"/>
    </row>
    <row r="4" spans="1:12" ht="14.25" customHeight="1" x14ac:dyDescent="0.25">
      <c r="B4" s="76"/>
      <c r="C4" s="77" t="s">
        <v>223</v>
      </c>
      <c r="D4" s="78">
        <v>55716.825620059899</v>
      </c>
      <c r="E4" s="78">
        <v>55605.064773733902</v>
      </c>
      <c r="F4" s="121">
        <v>2.0099040758385645E-3</v>
      </c>
      <c r="G4" s="78">
        <v>40917.51</v>
      </c>
      <c r="H4" s="79">
        <f>D4/G4-1</f>
        <v>0.36168661338531827</v>
      </c>
      <c r="I4" s="11"/>
      <c r="J4" s="11"/>
      <c r="K4" s="11"/>
      <c r="L4" s="11"/>
    </row>
    <row r="5" spans="1:12" ht="14.25" customHeight="1" x14ac:dyDescent="0.25">
      <c r="B5" s="76"/>
      <c r="C5" s="77" t="s">
        <v>239</v>
      </c>
      <c r="D5" s="80">
        <v>98132.15</v>
      </c>
      <c r="E5" s="80">
        <v>98201.49</v>
      </c>
      <c r="F5" s="120">
        <v>7.0609926590736705E-4</v>
      </c>
      <c r="G5" s="80">
        <v>74773.77</v>
      </c>
      <c r="H5" s="79">
        <f>D5/G5-1</f>
        <v>0.31238735187486188</v>
      </c>
      <c r="I5" s="11"/>
      <c r="J5" s="11"/>
      <c r="K5" s="11"/>
      <c r="L5" s="11"/>
    </row>
    <row r="6" spans="1:12" x14ac:dyDescent="0.25">
      <c r="B6" s="71"/>
      <c r="C6" s="81"/>
      <c r="D6" s="82"/>
      <c r="E6" s="82"/>
      <c r="F6" s="82"/>
      <c r="G6" s="82"/>
      <c r="H6" s="83"/>
      <c r="I6" s="11"/>
      <c r="J6" s="11"/>
      <c r="K6" s="11"/>
      <c r="L6" s="11"/>
    </row>
    <row r="7" spans="1:12" ht="15" customHeight="1" x14ac:dyDescent="0.25">
      <c r="B7" s="76"/>
      <c r="C7" s="84"/>
      <c r="D7" s="286" t="s">
        <v>249</v>
      </c>
      <c r="E7" s="287"/>
      <c r="F7" s="287"/>
      <c r="G7" s="286" t="s">
        <v>248</v>
      </c>
      <c r="H7" s="288"/>
      <c r="I7" s="11"/>
      <c r="J7" s="11"/>
      <c r="K7" s="11"/>
      <c r="L7" s="11"/>
    </row>
    <row r="8" spans="1:12" ht="15" customHeight="1" x14ac:dyDescent="0.25">
      <c r="B8" s="76"/>
      <c r="C8" s="77" t="s">
        <v>224</v>
      </c>
      <c r="D8" s="282">
        <v>379132593</v>
      </c>
      <c r="E8" s="282"/>
      <c r="F8" s="282"/>
      <c r="G8" s="282">
        <v>1103329259</v>
      </c>
      <c r="H8" s="283"/>
      <c r="I8" s="11"/>
      <c r="J8" s="11"/>
      <c r="K8" s="11"/>
      <c r="L8" s="11"/>
    </row>
    <row r="9" spans="1:12" ht="15" customHeight="1" x14ac:dyDescent="0.25">
      <c r="B9" s="76"/>
      <c r="C9" s="77" t="s">
        <v>225</v>
      </c>
      <c r="D9" s="289">
        <v>8706770042.3600006</v>
      </c>
      <c r="E9" s="289"/>
      <c r="F9" s="289"/>
      <c r="G9" s="289">
        <v>21596855742.02</v>
      </c>
      <c r="H9" s="290"/>
      <c r="I9" s="11"/>
      <c r="J9" s="11"/>
      <c r="K9" s="11"/>
      <c r="L9" s="11"/>
    </row>
    <row r="10" spans="1:12" ht="15" customHeight="1" x14ac:dyDescent="0.25">
      <c r="B10" s="76"/>
      <c r="C10" s="77" t="s">
        <v>226</v>
      </c>
      <c r="D10" s="282">
        <v>10096</v>
      </c>
      <c r="E10" s="282"/>
      <c r="F10" s="282"/>
      <c r="G10" s="282">
        <v>9073</v>
      </c>
      <c r="H10" s="283"/>
      <c r="I10" s="11"/>
      <c r="J10" s="11"/>
      <c r="K10" s="11"/>
      <c r="L10" s="11"/>
    </row>
    <row r="11" spans="1:12" ht="15" customHeight="1" x14ac:dyDescent="0.25">
      <c r="B11" s="76"/>
      <c r="C11" s="77" t="s">
        <v>227</v>
      </c>
      <c r="D11" s="282">
        <v>22</v>
      </c>
      <c r="E11" s="282"/>
      <c r="F11" s="282"/>
      <c r="G11" s="282">
        <v>17</v>
      </c>
      <c r="H11" s="283"/>
      <c r="I11" s="11"/>
      <c r="J11" s="11"/>
      <c r="K11" s="11"/>
      <c r="L11" s="11"/>
    </row>
    <row r="12" spans="1:12" ht="15" customHeight="1" x14ac:dyDescent="0.25">
      <c r="B12" s="76"/>
      <c r="C12" s="77" t="s">
        <v>228</v>
      </c>
      <c r="D12" s="282">
        <v>21</v>
      </c>
      <c r="E12" s="282"/>
      <c r="F12" s="282"/>
      <c r="G12" s="282">
        <v>25</v>
      </c>
      <c r="H12" s="283"/>
      <c r="I12" s="11"/>
      <c r="J12" s="11"/>
      <c r="K12" s="11"/>
      <c r="L12" s="11"/>
    </row>
    <row r="13" spans="1:12" ht="17.25" customHeight="1" x14ac:dyDescent="0.25">
      <c r="B13" s="71"/>
      <c r="C13" s="85" t="s">
        <v>229</v>
      </c>
      <c r="D13" s="74" t="s">
        <v>230</v>
      </c>
      <c r="E13" s="86" t="s">
        <v>231</v>
      </c>
      <c r="F13" s="85" t="s">
        <v>232</v>
      </c>
      <c r="G13" s="74" t="s">
        <v>230</v>
      </c>
      <c r="H13" s="75" t="s">
        <v>231</v>
      </c>
      <c r="I13" s="11"/>
      <c r="J13" s="11"/>
      <c r="K13" s="11"/>
      <c r="L13" s="11"/>
    </row>
    <row r="14" spans="1:12" ht="15" customHeight="1" x14ac:dyDescent="0.25">
      <c r="B14" s="71"/>
      <c r="C14" s="72" t="s">
        <v>251</v>
      </c>
      <c r="D14" s="87">
        <v>9.9999999999999867E-2</v>
      </c>
      <c r="E14" s="88">
        <v>10.45</v>
      </c>
      <c r="F14" s="89" t="s">
        <v>207</v>
      </c>
      <c r="G14" s="90">
        <v>0.1</v>
      </c>
      <c r="H14" s="113">
        <v>1.35</v>
      </c>
      <c r="I14" s="11"/>
      <c r="J14" s="11"/>
      <c r="K14" s="11"/>
      <c r="L14" s="11"/>
    </row>
    <row r="15" spans="1:12" ht="15" customHeight="1" x14ac:dyDescent="0.25">
      <c r="B15" s="71"/>
      <c r="C15" s="72" t="s">
        <v>151</v>
      </c>
      <c r="D15" s="87">
        <v>9.9029126213592278E-2</v>
      </c>
      <c r="E15" s="88">
        <v>5.66</v>
      </c>
      <c r="F15" s="89" t="s">
        <v>253</v>
      </c>
      <c r="G15" s="90">
        <v>9.3023255813953404E-2</v>
      </c>
      <c r="H15" s="113">
        <v>0.78</v>
      </c>
      <c r="I15" s="11"/>
      <c r="J15" s="11"/>
      <c r="K15" s="11"/>
      <c r="L15" s="11"/>
    </row>
    <row r="16" spans="1:12" ht="15" customHeight="1" x14ac:dyDescent="0.25">
      <c r="B16" s="71"/>
      <c r="C16" s="72" t="s">
        <v>252</v>
      </c>
      <c r="D16" s="87">
        <v>9.8765432098765427E-2</v>
      </c>
      <c r="E16" s="88">
        <v>17.8</v>
      </c>
      <c r="F16" s="89" t="s">
        <v>254</v>
      </c>
      <c r="G16" s="90">
        <v>9.0909090909090898E-2</v>
      </c>
      <c r="H16" s="113">
        <v>0.7</v>
      </c>
      <c r="I16" s="11"/>
      <c r="J16" s="11"/>
      <c r="K16" s="11"/>
      <c r="L16" s="11"/>
    </row>
    <row r="17" spans="2:12" ht="15" customHeight="1" x14ac:dyDescent="0.25">
      <c r="B17" s="71"/>
      <c r="C17" s="72" t="s">
        <v>167</v>
      </c>
      <c r="D17" s="87">
        <v>9.8280098280098205E-2</v>
      </c>
      <c r="E17" s="88">
        <v>22.35</v>
      </c>
      <c r="F17" s="89" t="s">
        <v>123</v>
      </c>
      <c r="G17" s="90">
        <v>7.6530612244897905E-2</v>
      </c>
      <c r="H17" s="113">
        <v>1.81</v>
      </c>
      <c r="I17" s="11"/>
      <c r="J17" s="11"/>
      <c r="K17" s="11"/>
      <c r="L17" s="11"/>
    </row>
    <row r="18" spans="2:12" ht="15" customHeight="1" x14ac:dyDescent="0.25">
      <c r="B18" s="71"/>
      <c r="C18" s="72" t="s">
        <v>247</v>
      </c>
      <c r="D18" s="87">
        <v>9.8039215686274606E-2</v>
      </c>
      <c r="E18" s="88">
        <v>11.2</v>
      </c>
      <c r="F18" s="89" t="s">
        <v>241</v>
      </c>
      <c r="G18" s="90">
        <v>4.85294117647058E-2</v>
      </c>
      <c r="H18" s="113">
        <v>32.35</v>
      </c>
      <c r="I18" s="11"/>
      <c r="J18" s="11"/>
      <c r="K18" s="11"/>
      <c r="L18" s="11"/>
    </row>
    <row r="19" spans="2:12" x14ac:dyDescent="0.25">
      <c r="B19" s="91"/>
      <c r="C19" s="92"/>
      <c r="D19" s="92"/>
      <c r="E19" s="92"/>
      <c r="F19" s="92"/>
      <c r="G19" s="92"/>
      <c r="H19" s="93"/>
      <c r="I19" s="11"/>
      <c r="J19" s="11"/>
      <c r="K19" s="11"/>
      <c r="L19" s="11"/>
    </row>
    <row r="20" spans="2:12" x14ac:dyDescent="0.25">
      <c r="C20" s="85"/>
      <c r="D20" s="94"/>
      <c r="E20" s="94"/>
      <c r="G20" s="94"/>
      <c r="H20" s="95"/>
      <c r="I20" s="11"/>
      <c r="J20" s="11"/>
      <c r="K20" s="11"/>
      <c r="L20" s="11"/>
    </row>
    <row r="21" spans="2:12" x14ac:dyDescent="0.25">
      <c r="B21" s="82"/>
      <c r="D21" s="94"/>
      <c r="E21" s="94"/>
      <c r="G21" s="95"/>
      <c r="H21" s="95"/>
      <c r="I21" s="11"/>
      <c r="J21" s="11"/>
      <c r="K21" s="11"/>
      <c r="L21" s="11"/>
    </row>
    <row r="22" spans="2:12" x14ac:dyDescent="0.25">
      <c r="B22" s="82"/>
      <c r="D22" s="94"/>
      <c r="E22" s="94"/>
      <c r="F22" s="11"/>
      <c r="G22" s="95"/>
      <c r="H22" s="95"/>
      <c r="I22" s="11"/>
      <c r="J22" s="11"/>
      <c r="K22" s="11"/>
      <c r="L22" s="11"/>
    </row>
    <row r="23" spans="2:12" x14ac:dyDescent="0.25">
      <c r="B23" s="11"/>
      <c r="D23" s="96"/>
      <c r="E23" s="96"/>
      <c r="F23" s="94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97"/>
      <c r="E24" s="97"/>
      <c r="F24" s="98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94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98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99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94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94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00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216"/>
  <sheetViews>
    <sheetView zoomScaleNormal="100" workbookViewId="0">
      <selection activeCell="AG328" sqref="AG328"/>
    </sheetView>
  </sheetViews>
  <sheetFormatPr defaultColWidth="9.109375" defaultRowHeight="13.8" x14ac:dyDescent="0.25"/>
  <cols>
    <col min="1" max="1" width="8.44140625" style="72" customWidth="1"/>
    <col min="2" max="2" width="39.5546875" style="72" bestFit="1" customWidth="1"/>
    <col min="3" max="4" width="13.44140625" style="72" customWidth="1"/>
    <col min="5" max="5" width="11.44140625" style="72" customWidth="1"/>
    <col min="6" max="6" width="13.109375" style="72" customWidth="1"/>
    <col min="7" max="7" width="39.44140625" style="72" customWidth="1"/>
    <col min="8" max="9" width="13.44140625" style="72" customWidth="1"/>
    <col min="10" max="10" width="11.44140625" style="72" customWidth="1"/>
    <col min="11" max="11" width="11" style="72" customWidth="1"/>
    <col min="12" max="12" width="11.5546875" style="72" bestFit="1" customWidth="1"/>
    <col min="13" max="13" width="10.109375" style="72" customWidth="1"/>
    <col min="14" max="16384" width="9.109375" style="72"/>
  </cols>
  <sheetData>
    <row r="2" spans="1:12" ht="21.75" customHeight="1" x14ac:dyDescent="0.25">
      <c r="B2" s="291" t="s">
        <v>233</v>
      </c>
      <c r="C2" s="291"/>
      <c r="D2" s="291"/>
      <c r="E2" s="291"/>
      <c r="F2" s="291"/>
      <c r="G2" s="291"/>
      <c r="H2" s="291"/>
      <c r="I2" s="291"/>
      <c r="J2" s="291"/>
      <c r="K2" s="101"/>
      <c r="L2" s="101"/>
    </row>
    <row r="3" spans="1:12" ht="21.75" customHeight="1" thickBot="1" x14ac:dyDescent="0.3">
      <c r="B3" s="119"/>
      <c r="C3" s="119"/>
      <c r="D3" s="119"/>
      <c r="E3" s="119"/>
      <c r="F3" s="119"/>
      <c r="G3" s="119"/>
      <c r="H3" s="119"/>
      <c r="I3" s="119"/>
      <c r="J3" s="119"/>
      <c r="K3" s="101"/>
      <c r="L3" s="101"/>
    </row>
    <row r="4" spans="1:12" ht="21.75" customHeight="1" x14ac:dyDescent="0.25">
      <c r="B4" s="309" t="s">
        <v>346</v>
      </c>
      <c r="C4" s="310"/>
      <c r="D4" s="310"/>
      <c r="E4" s="311"/>
      <c r="F4" s="119"/>
      <c r="G4" s="298" t="s">
        <v>308</v>
      </c>
      <c r="H4" s="299"/>
      <c r="I4" s="299"/>
      <c r="J4" s="300"/>
      <c r="K4" s="101"/>
      <c r="L4" s="101"/>
    </row>
    <row r="5" spans="1:12" ht="14.4" thickBot="1" x14ac:dyDescent="0.3">
      <c r="B5" s="312" t="s">
        <v>264</v>
      </c>
      <c r="C5" s="313"/>
      <c r="D5" s="313"/>
      <c r="E5" s="314"/>
      <c r="G5" s="301" t="s">
        <v>264</v>
      </c>
      <c r="H5" s="302"/>
      <c r="I5" s="302"/>
      <c r="J5" s="303"/>
    </row>
    <row r="6" spans="1:12" x14ac:dyDescent="0.25">
      <c r="A6" s="73"/>
      <c r="B6" s="214"/>
      <c r="C6" s="215" t="s">
        <v>265</v>
      </c>
      <c r="D6" s="215" t="s">
        <v>266</v>
      </c>
      <c r="E6" s="215"/>
      <c r="G6" s="148"/>
      <c r="H6" s="149" t="s">
        <v>265</v>
      </c>
      <c r="I6" s="149" t="s">
        <v>266</v>
      </c>
      <c r="J6" s="150"/>
    </row>
    <row r="7" spans="1:12" ht="14.4" thickBot="1" x14ac:dyDescent="0.3">
      <c r="A7" s="73"/>
      <c r="B7" s="216"/>
      <c r="C7" s="217" t="s">
        <v>267</v>
      </c>
      <c r="D7" s="217" t="s">
        <v>267</v>
      </c>
      <c r="E7" s="218"/>
      <c r="G7" s="151"/>
      <c r="H7" s="152" t="s">
        <v>267</v>
      </c>
      <c r="I7" s="152" t="s">
        <v>267</v>
      </c>
      <c r="J7" s="153"/>
    </row>
    <row r="8" spans="1:12" x14ac:dyDescent="0.25">
      <c r="B8" s="219"/>
      <c r="C8" s="220"/>
      <c r="D8" s="221"/>
      <c r="E8" s="222"/>
      <c r="G8" s="154"/>
      <c r="H8" s="155"/>
      <c r="I8" s="156"/>
      <c r="J8" s="157"/>
    </row>
    <row r="9" spans="1:12" x14ac:dyDescent="0.25">
      <c r="A9" s="73"/>
      <c r="B9" s="223" t="s">
        <v>268</v>
      </c>
      <c r="C9" s="224">
        <v>12110.046</v>
      </c>
      <c r="D9" s="224">
        <v>7454.8130000000001</v>
      </c>
      <c r="E9" s="225">
        <f>C9/D9-1</f>
        <v>0.62446006358576667</v>
      </c>
      <c r="G9" s="158" t="s">
        <v>268</v>
      </c>
      <c r="H9" s="159">
        <v>75007.604000000007</v>
      </c>
      <c r="I9" s="159">
        <v>40599.088000000003</v>
      </c>
      <c r="J9" s="160">
        <f>H9/I9-1</f>
        <v>0.8475194319635948</v>
      </c>
    </row>
    <row r="10" spans="1:12" x14ac:dyDescent="0.25">
      <c r="A10" s="73"/>
      <c r="B10" s="226" t="s">
        <v>347</v>
      </c>
      <c r="C10" s="227">
        <v>-5100.3869999999997</v>
      </c>
      <c r="D10" s="227">
        <v>-3885.85</v>
      </c>
      <c r="E10" s="225"/>
      <c r="G10" s="161" t="s">
        <v>269</v>
      </c>
      <c r="H10" s="162">
        <v>-30476.736000000001</v>
      </c>
      <c r="I10" s="162">
        <v>-11097.933000000001</v>
      </c>
      <c r="J10" s="160"/>
    </row>
    <row r="11" spans="1:12" ht="15" customHeight="1" x14ac:dyDescent="0.25">
      <c r="B11" s="223" t="s">
        <v>326</v>
      </c>
      <c r="C11" s="224">
        <v>3832.05</v>
      </c>
      <c r="D11" s="224">
        <v>1905.1990000000001</v>
      </c>
      <c r="E11" s="225">
        <f>C11/D11-1</f>
        <v>1.0113646920872834</v>
      </c>
      <c r="G11" s="158" t="s">
        <v>309</v>
      </c>
      <c r="H11" s="159">
        <v>29269.13</v>
      </c>
      <c r="I11" s="159">
        <v>22905.143</v>
      </c>
      <c r="J11" s="160">
        <f>H11/I11-1</f>
        <v>0.27784096349016463</v>
      </c>
    </row>
    <row r="12" spans="1:12" ht="14.4" thickBot="1" x14ac:dyDescent="0.3">
      <c r="A12" s="73"/>
      <c r="B12" s="226" t="s">
        <v>271</v>
      </c>
      <c r="C12" s="228">
        <v>-312.40199999999999</v>
      </c>
      <c r="D12" s="228">
        <v>-457.096</v>
      </c>
      <c r="E12" s="225"/>
      <c r="G12" s="161" t="s">
        <v>271</v>
      </c>
      <c r="H12" s="162">
        <v>-9073.4580000000005</v>
      </c>
      <c r="I12" s="162">
        <v>-6705.6350000000002</v>
      </c>
      <c r="J12" s="160"/>
    </row>
    <row r="13" spans="1:12" ht="14.4" thickBot="1" x14ac:dyDescent="0.3">
      <c r="A13" s="73"/>
      <c r="B13" s="229" t="s">
        <v>272</v>
      </c>
      <c r="C13" s="230">
        <f>SUM(C11:C12)</f>
        <v>3519.6480000000001</v>
      </c>
      <c r="D13" s="230">
        <f>SUM(D11:D12)</f>
        <v>1448.1030000000001</v>
      </c>
      <c r="E13" s="231">
        <f>C13/D13-1</f>
        <v>1.4305232431670953</v>
      </c>
      <c r="G13" s="163" t="s">
        <v>310</v>
      </c>
      <c r="H13" s="164">
        <f>SUM(H11:H12)</f>
        <v>20195.671999999999</v>
      </c>
      <c r="I13" s="164">
        <f>SUM(I11:I12)</f>
        <v>16199.508</v>
      </c>
      <c r="J13" s="165">
        <f>H13/I13-1</f>
        <v>0.24668428201646608</v>
      </c>
    </row>
    <row r="14" spans="1:12" ht="15" customHeight="1" thickBot="1" x14ac:dyDescent="0.3">
      <c r="B14" s="278" t="s">
        <v>273</v>
      </c>
      <c r="C14" s="232" t="s">
        <v>265</v>
      </c>
      <c r="D14" s="232" t="s">
        <v>274</v>
      </c>
      <c r="E14" s="225"/>
      <c r="G14" s="166" t="s">
        <v>273</v>
      </c>
      <c r="H14" s="167" t="s">
        <v>265</v>
      </c>
      <c r="I14" s="167" t="s">
        <v>274</v>
      </c>
      <c r="J14" s="160"/>
    </row>
    <row r="15" spans="1:12" x14ac:dyDescent="0.25">
      <c r="A15" s="85"/>
      <c r="B15" s="233" t="s">
        <v>275</v>
      </c>
      <c r="C15" s="227"/>
      <c r="D15" s="227"/>
      <c r="E15" s="225"/>
      <c r="G15" s="168" t="s">
        <v>276</v>
      </c>
      <c r="H15" s="169"/>
      <c r="I15" s="169"/>
      <c r="J15" s="160"/>
    </row>
    <row r="16" spans="1:12" ht="15" customHeight="1" x14ac:dyDescent="0.25">
      <c r="B16" s="233" t="s">
        <v>276</v>
      </c>
      <c r="C16" s="227"/>
      <c r="D16" s="227"/>
      <c r="E16" s="225"/>
      <c r="G16" s="170" t="s">
        <v>311</v>
      </c>
      <c r="H16" s="162">
        <v>64419.94</v>
      </c>
      <c r="I16" s="162">
        <v>59450.917999999998</v>
      </c>
      <c r="J16" s="171">
        <f>H16/I16-1</f>
        <v>8.3581922149629451E-2</v>
      </c>
    </row>
    <row r="17" spans="2:10" ht="15" customHeight="1" x14ac:dyDescent="0.25">
      <c r="B17" s="234" t="s">
        <v>348</v>
      </c>
      <c r="C17" s="227">
        <v>15458.165000000001</v>
      </c>
      <c r="D17" s="227">
        <v>14258.905000000001</v>
      </c>
      <c r="E17" s="235">
        <f>C17/D17-1</f>
        <v>8.4106037595453431E-2</v>
      </c>
      <c r="G17" s="170" t="s">
        <v>312</v>
      </c>
      <c r="H17" s="162">
        <v>501.88299999999998</v>
      </c>
      <c r="I17" s="162">
        <v>501.88299999999998</v>
      </c>
      <c r="J17" s="171">
        <f>H17/I17-1</f>
        <v>0</v>
      </c>
    </row>
    <row r="18" spans="2:10" ht="15" customHeight="1" x14ac:dyDescent="0.25">
      <c r="B18" s="234" t="s">
        <v>349</v>
      </c>
      <c r="C18" s="227">
        <v>718.26900000000001</v>
      </c>
      <c r="D18" s="227">
        <v>734.53099999999995</v>
      </c>
      <c r="E18" s="235">
        <f>C18/D18-1</f>
        <v>-2.213929704804829E-2</v>
      </c>
      <c r="G18" s="170" t="s">
        <v>313</v>
      </c>
      <c r="H18" s="162">
        <v>10053.638999999999</v>
      </c>
      <c r="I18" s="162">
        <v>10053.638999999999</v>
      </c>
      <c r="J18" s="171">
        <f>H18/I18-1</f>
        <v>0</v>
      </c>
    </row>
    <row r="19" spans="2:10" ht="15" customHeight="1" x14ac:dyDescent="0.25">
      <c r="B19" s="234" t="s">
        <v>279</v>
      </c>
      <c r="C19" s="227">
        <v>4078.3539999999998</v>
      </c>
      <c r="D19" s="227">
        <v>4081.01</v>
      </c>
      <c r="E19" s="235">
        <f>C19/D19-1</f>
        <v>-6.5081928248167387E-4</v>
      </c>
      <c r="G19" s="168" t="s">
        <v>314</v>
      </c>
      <c r="H19" s="159">
        <f>SUM(H16:H18)</f>
        <v>74975.462</v>
      </c>
      <c r="I19" s="159">
        <f>SUM(I16:I18)</f>
        <v>70006.44</v>
      </c>
      <c r="J19" s="160">
        <f>H19/I19-1</f>
        <v>7.0979498457570456E-2</v>
      </c>
    </row>
    <row r="20" spans="2:10" ht="15" customHeight="1" x14ac:dyDescent="0.25">
      <c r="B20" s="234" t="s">
        <v>280</v>
      </c>
      <c r="C20" s="227">
        <v>1073.5160000000001</v>
      </c>
      <c r="D20" s="227">
        <v>926.91800000000001</v>
      </c>
      <c r="E20" s="235">
        <f>C20/D20-1</f>
        <v>0.15815638492293815</v>
      </c>
      <c r="G20" s="170"/>
      <c r="H20" s="159"/>
      <c r="I20" s="159"/>
      <c r="J20" s="160"/>
    </row>
    <row r="21" spans="2:10" x14ac:dyDescent="0.25">
      <c r="B21" s="233" t="s">
        <v>314</v>
      </c>
      <c r="C21" s="224">
        <f>SUM(C17:C20)</f>
        <v>21328.304</v>
      </c>
      <c r="D21" s="224">
        <f>SUM(D17:D20)</f>
        <v>20001.364000000005</v>
      </c>
      <c r="E21" s="225">
        <f>C21/D21-1</f>
        <v>6.6342475443174509E-2</v>
      </c>
      <c r="G21" s="168" t="s">
        <v>281</v>
      </c>
      <c r="H21" s="162"/>
      <c r="I21" s="162"/>
      <c r="J21" s="160"/>
    </row>
    <row r="22" spans="2:10" x14ac:dyDescent="0.25">
      <c r="B22" s="233"/>
      <c r="C22" s="224"/>
      <c r="D22" s="224"/>
      <c r="E22" s="225"/>
      <c r="G22" s="170" t="s">
        <v>315</v>
      </c>
      <c r="H22" s="162">
        <v>13019.316000000001</v>
      </c>
      <c r="I22" s="162">
        <v>9200.8700000000008</v>
      </c>
      <c r="J22" s="171">
        <f t="shared" ref="J22:J28" si="0">H22/I22-1</f>
        <v>0.41500923282254831</v>
      </c>
    </row>
    <row r="23" spans="2:10" x14ac:dyDescent="0.25">
      <c r="B23" s="233" t="s">
        <v>281</v>
      </c>
      <c r="C23" s="224"/>
      <c r="D23" s="224"/>
      <c r="E23" s="225"/>
      <c r="G23" s="170" t="s">
        <v>312</v>
      </c>
      <c r="H23" s="162">
        <v>552.08699999999999</v>
      </c>
      <c r="I23" s="162">
        <v>1011.675</v>
      </c>
      <c r="J23" s="171">
        <f t="shared" si="0"/>
        <v>-0.45428423159611531</v>
      </c>
    </row>
    <row r="24" spans="2:10" x14ac:dyDescent="0.25">
      <c r="B24" s="234" t="s">
        <v>282</v>
      </c>
      <c r="C24" s="227">
        <v>1797.7080000000001</v>
      </c>
      <c r="D24" s="227">
        <v>615.65300000000002</v>
      </c>
      <c r="E24" s="235">
        <f>C24/D24-1</f>
        <v>1.9200020141215912</v>
      </c>
      <c r="G24" s="170" t="s">
        <v>316</v>
      </c>
      <c r="H24" s="162">
        <v>3149.7269999999999</v>
      </c>
      <c r="I24" s="162">
        <v>6430.125</v>
      </c>
      <c r="J24" s="171">
        <f t="shared" si="0"/>
        <v>-0.51016084446258825</v>
      </c>
    </row>
    <row r="25" spans="2:10" x14ac:dyDescent="0.25">
      <c r="B25" s="234" t="s">
        <v>350</v>
      </c>
      <c r="C25" s="227">
        <v>12105.485000000001</v>
      </c>
      <c r="D25" s="227">
        <v>4217.7830000000004</v>
      </c>
      <c r="E25" s="235">
        <f>C25/D25-1</f>
        <v>1.8701061671498982</v>
      </c>
      <c r="G25" s="170" t="s">
        <v>317</v>
      </c>
      <c r="H25" s="162">
        <v>0.33800000000000002</v>
      </c>
      <c r="I25" s="162">
        <v>0.33800000000000002</v>
      </c>
      <c r="J25" s="171">
        <f t="shared" si="0"/>
        <v>0</v>
      </c>
    </row>
    <row r="26" spans="2:10" x14ac:dyDescent="0.25">
      <c r="B26" s="234" t="s">
        <v>351</v>
      </c>
      <c r="C26" s="227">
        <v>2731.4259999999999</v>
      </c>
      <c r="D26" s="227">
        <v>4383.74</v>
      </c>
      <c r="E26" s="235">
        <f>C26/D26-1</f>
        <v>-0.37691879536651351</v>
      </c>
      <c r="G26" s="170" t="s">
        <v>286</v>
      </c>
      <c r="H26" s="162">
        <v>18547.8</v>
      </c>
      <c r="I26" s="162">
        <v>8450.9349999999995</v>
      </c>
      <c r="J26" s="171">
        <f t="shared" si="0"/>
        <v>1.194763064678642</v>
      </c>
    </row>
    <row r="27" spans="2:10" x14ac:dyDescent="0.25">
      <c r="B27" s="233" t="s">
        <v>288</v>
      </c>
      <c r="C27" s="224">
        <f>SUM(C24:C26)</f>
        <v>16634.619000000002</v>
      </c>
      <c r="D27" s="224">
        <f>SUM(D24:D26)</f>
        <v>9217.1759999999995</v>
      </c>
      <c r="E27" s="225">
        <f>C27/D27-1</f>
        <v>0.80474138716674215</v>
      </c>
      <c r="G27" s="168" t="s">
        <v>298</v>
      </c>
      <c r="H27" s="159">
        <f>SUM(H22:H26)</f>
        <v>35269.267999999996</v>
      </c>
      <c r="I27" s="159">
        <f>SUM(I22:I26)</f>
        <v>25093.942999999999</v>
      </c>
      <c r="J27" s="160">
        <f t="shared" si="0"/>
        <v>0.40548928480470359</v>
      </c>
    </row>
    <row r="28" spans="2:10" x14ac:dyDescent="0.25">
      <c r="B28" s="233" t="s">
        <v>289</v>
      </c>
      <c r="C28" s="224">
        <f>C27+C21</f>
        <v>37962.923000000003</v>
      </c>
      <c r="D28" s="224">
        <f>D27+D21</f>
        <v>29218.540000000005</v>
      </c>
      <c r="E28" s="225">
        <f>C28/D28-1</f>
        <v>0.2992751520096486</v>
      </c>
      <c r="G28" s="168" t="s">
        <v>289</v>
      </c>
      <c r="H28" s="159">
        <f>H27+H19</f>
        <v>110244.73</v>
      </c>
      <c r="I28" s="159">
        <f>I27+I19</f>
        <v>95100.383000000002</v>
      </c>
      <c r="J28" s="160">
        <f t="shared" si="0"/>
        <v>0.15924590966158347</v>
      </c>
    </row>
    <row r="29" spans="2:10" x14ac:dyDescent="0.25">
      <c r="B29" s="233"/>
      <c r="C29" s="224"/>
      <c r="D29" s="224"/>
      <c r="E29" s="225"/>
      <c r="G29" s="170"/>
      <c r="H29" s="162"/>
      <c r="I29" s="162"/>
      <c r="J29" s="171"/>
    </row>
    <row r="30" spans="2:10" x14ac:dyDescent="0.25">
      <c r="B30" s="233" t="s">
        <v>352</v>
      </c>
      <c r="C30" s="224"/>
      <c r="D30" s="224"/>
      <c r="E30" s="225"/>
      <c r="G30" s="168" t="s">
        <v>318</v>
      </c>
      <c r="H30" s="159"/>
      <c r="I30" s="159"/>
      <c r="J30" s="160"/>
    </row>
    <row r="31" spans="2:10" x14ac:dyDescent="0.25">
      <c r="B31" s="233" t="s">
        <v>290</v>
      </c>
      <c r="C31" s="224"/>
      <c r="D31" s="224"/>
      <c r="E31" s="225"/>
      <c r="G31" s="170" t="s">
        <v>319</v>
      </c>
      <c r="H31" s="162">
        <v>29875.532999999999</v>
      </c>
      <c r="I31" s="162">
        <v>20542.09</v>
      </c>
      <c r="J31" s="171">
        <f>H31/I31-1</f>
        <v>0.454357029883522</v>
      </c>
    </row>
    <row r="32" spans="2:10" x14ac:dyDescent="0.25">
      <c r="B32" s="234" t="s">
        <v>353</v>
      </c>
      <c r="C32" s="227">
        <v>2958.3989999999999</v>
      </c>
      <c r="D32" s="227">
        <v>3430.4569999999999</v>
      </c>
      <c r="E32" s="235">
        <f>C32/D32-1</f>
        <v>-0.13760790471940032</v>
      </c>
      <c r="G32" s="168" t="s">
        <v>298</v>
      </c>
      <c r="H32" s="159">
        <f>SUM(H31:H31)</f>
        <v>29875.532999999999</v>
      </c>
      <c r="I32" s="159">
        <f>SUM(I31:I31)</f>
        <v>20542.09</v>
      </c>
      <c r="J32" s="160">
        <f>H32/I32-1</f>
        <v>0.454357029883522</v>
      </c>
    </row>
    <row r="33" spans="2:10" x14ac:dyDescent="0.25">
      <c r="B33" s="234" t="s">
        <v>354</v>
      </c>
      <c r="C33" s="227">
        <v>79.001000000000005</v>
      </c>
      <c r="D33" s="227">
        <v>8.7530000000000001</v>
      </c>
      <c r="E33" s="235">
        <f>C33/D33-1</f>
        <v>8.0255912258654174</v>
      </c>
      <c r="G33" s="168"/>
      <c r="H33" s="159"/>
      <c r="I33" s="159"/>
      <c r="J33" s="160"/>
    </row>
    <row r="34" spans="2:10" x14ac:dyDescent="0.25">
      <c r="B34" s="234" t="s">
        <v>355</v>
      </c>
      <c r="C34" s="227">
        <v>3115.5050000000001</v>
      </c>
      <c r="D34" s="227">
        <v>2240.0859999999998</v>
      </c>
      <c r="E34" s="235">
        <f>C34/D34-1</f>
        <v>0.39079704975612573</v>
      </c>
      <c r="G34" s="168" t="s">
        <v>290</v>
      </c>
      <c r="H34" s="159"/>
      <c r="I34" s="159"/>
      <c r="J34" s="160"/>
    </row>
    <row r="35" spans="2:10" x14ac:dyDescent="0.25">
      <c r="B35" s="233" t="s">
        <v>293</v>
      </c>
      <c r="C35" s="224">
        <f>SUM(C32:C34)</f>
        <v>6152.9050000000007</v>
      </c>
      <c r="D35" s="224">
        <f>SUM(D32:D34)</f>
        <v>5679.2960000000003</v>
      </c>
      <c r="E35" s="225">
        <f>C35/D35-1</f>
        <v>8.3392202132095417E-2</v>
      </c>
      <c r="G35" s="170" t="s">
        <v>320</v>
      </c>
      <c r="H35" s="162">
        <v>2122.2240000000002</v>
      </c>
      <c r="I35" s="162">
        <v>2227.8440000000001</v>
      </c>
      <c r="J35" s="171">
        <f t="shared" ref="J35:J40" si="1">H35/I35-1</f>
        <v>-4.7409064548505131E-2</v>
      </c>
    </row>
    <row r="36" spans="2:10" x14ac:dyDescent="0.25">
      <c r="B36" s="234"/>
      <c r="C36" s="224"/>
      <c r="D36" s="224"/>
      <c r="E36" s="225"/>
      <c r="G36" s="170" t="s">
        <v>321</v>
      </c>
      <c r="H36" s="162">
        <v>8122.2420000000002</v>
      </c>
      <c r="I36" s="162">
        <v>9046.65</v>
      </c>
      <c r="J36" s="171">
        <f t="shared" si="1"/>
        <v>-0.10218235479431603</v>
      </c>
    </row>
    <row r="37" spans="2:10" x14ac:dyDescent="0.25">
      <c r="B37" s="233" t="s">
        <v>356</v>
      </c>
      <c r="C37" s="227"/>
      <c r="D37" s="227"/>
      <c r="E37" s="225"/>
      <c r="G37" s="170" t="s">
        <v>291</v>
      </c>
      <c r="H37" s="162">
        <v>11318.878000000001</v>
      </c>
      <c r="I37" s="162">
        <v>11318.878000000001</v>
      </c>
      <c r="J37" s="171">
        <f t="shared" si="1"/>
        <v>0</v>
      </c>
    </row>
    <row r="38" spans="2:10" x14ac:dyDescent="0.25">
      <c r="B38" s="234" t="s">
        <v>295</v>
      </c>
      <c r="C38" s="227">
        <v>3942.2330000000002</v>
      </c>
      <c r="D38" s="227">
        <v>3550.9279999999999</v>
      </c>
      <c r="E38" s="235">
        <f t="shared" ref="E38:E43" si="2">C38/D38-1</f>
        <v>0.11019795388698395</v>
      </c>
      <c r="G38" s="170" t="s">
        <v>322</v>
      </c>
      <c r="H38" s="162">
        <v>13090.391</v>
      </c>
      <c r="I38" s="162">
        <v>13090.391</v>
      </c>
      <c r="J38" s="171">
        <f t="shared" si="1"/>
        <v>0</v>
      </c>
    </row>
    <row r="39" spans="2:10" x14ac:dyDescent="0.25">
      <c r="B39" s="234" t="s">
        <v>357</v>
      </c>
      <c r="C39" s="227">
        <v>124.40300000000001</v>
      </c>
      <c r="D39" s="227">
        <v>204.99299999999999</v>
      </c>
      <c r="E39" s="235">
        <f t="shared" si="2"/>
        <v>-0.39313537535428034</v>
      </c>
      <c r="G39" s="168" t="s">
        <v>293</v>
      </c>
      <c r="H39" s="159">
        <f>SUM(H35:H38)</f>
        <v>34653.735000000001</v>
      </c>
      <c r="I39" s="159">
        <f>SUM(I35:I38)</f>
        <v>35683.762999999999</v>
      </c>
      <c r="J39" s="160">
        <f t="shared" si="1"/>
        <v>-2.886545345567948E-2</v>
      </c>
    </row>
    <row r="40" spans="2:10" x14ac:dyDescent="0.25">
      <c r="B40" s="234" t="s">
        <v>354</v>
      </c>
      <c r="C40" s="227">
        <v>46.014000000000003</v>
      </c>
      <c r="D40" s="227">
        <v>35.014000000000003</v>
      </c>
      <c r="E40" s="235">
        <f t="shared" si="2"/>
        <v>0.31416005026560812</v>
      </c>
      <c r="G40" s="168" t="s">
        <v>299</v>
      </c>
      <c r="H40" s="159">
        <f>H39+H32</f>
        <v>64529.267999999996</v>
      </c>
      <c r="I40" s="159">
        <f>I39+I32</f>
        <v>56225.853000000003</v>
      </c>
      <c r="J40" s="160">
        <f t="shared" si="1"/>
        <v>0.14767966259222409</v>
      </c>
    </row>
    <row r="41" spans="2:10" x14ac:dyDescent="0.25">
      <c r="B41" s="234" t="s">
        <v>358</v>
      </c>
      <c r="C41" s="227">
        <v>1067.1279999999999</v>
      </c>
      <c r="D41" s="227">
        <v>210.387</v>
      </c>
      <c r="E41" s="235">
        <f t="shared" si="2"/>
        <v>4.0722145379705017</v>
      </c>
      <c r="G41" s="170"/>
      <c r="H41" s="162"/>
      <c r="I41" s="162"/>
      <c r="J41" s="160"/>
    </row>
    <row r="42" spans="2:10" x14ac:dyDescent="0.25">
      <c r="B42" s="233" t="s">
        <v>298</v>
      </c>
      <c r="C42" s="224">
        <f>SUM(C38:C41)</f>
        <v>5179.7779999999993</v>
      </c>
      <c r="D42" s="224">
        <f>SUM(D38:D41)</f>
        <v>4001.3220000000001</v>
      </c>
      <c r="E42" s="225">
        <f t="shared" si="2"/>
        <v>0.29451666224312834</v>
      </c>
      <c r="G42" s="168" t="s">
        <v>300</v>
      </c>
      <c r="H42" s="162"/>
      <c r="I42" s="162"/>
      <c r="J42" s="160"/>
    </row>
    <row r="43" spans="2:10" x14ac:dyDescent="0.25">
      <c r="B43" s="233" t="s">
        <v>343</v>
      </c>
      <c r="C43" s="224">
        <f>C42+C35</f>
        <v>11332.683000000001</v>
      </c>
      <c r="D43" s="224">
        <f>D42+D35</f>
        <v>9680.6180000000004</v>
      </c>
      <c r="E43" s="225">
        <f t="shared" si="2"/>
        <v>0.17065697665169721</v>
      </c>
      <c r="G43" s="170" t="s">
        <v>301</v>
      </c>
      <c r="H43" s="162">
        <v>476.95600000000002</v>
      </c>
      <c r="I43" s="162">
        <v>476.95600000000002</v>
      </c>
      <c r="J43" s="171">
        <f>H43/I43-1</f>
        <v>0</v>
      </c>
    </row>
    <row r="44" spans="2:10" x14ac:dyDescent="0.25">
      <c r="B44" s="233"/>
      <c r="C44" s="224"/>
      <c r="D44" s="224"/>
      <c r="E44" s="225"/>
      <c r="G44" s="170" t="s">
        <v>302</v>
      </c>
      <c r="H44" s="162">
        <v>1867.095</v>
      </c>
      <c r="I44" s="162">
        <v>1867.095</v>
      </c>
      <c r="J44" s="171">
        <f>H44/I44-1</f>
        <v>0</v>
      </c>
    </row>
    <row r="45" spans="2:10" x14ac:dyDescent="0.25">
      <c r="B45" s="233" t="s">
        <v>344</v>
      </c>
      <c r="C45" s="224"/>
      <c r="D45" s="224"/>
      <c r="E45" s="225"/>
      <c r="G45" s="170" t="s">
        <v>323</v>
      </c>
      <c r="H45" s="162">
        <v>43734.235999999997</v>
      </c>
      <c r="I45" s="162">
        <v>36893.303999999996</v>
      </c>
      <c r="J45" s="171">
        <f>H45/I45-1</f>
        <v>0.18542475892102273</v>
      </c>
    </row>
    <row r="46" spans="2:10" ht="14.4" thickBot="1" x14ac:dyDescent="0.3">
      <c r="B46" s="234" t="s">
        <v>301</v>
      </c>
      <c r="C46" s="227">
        <v>676.79</v>
      </c>
      <c r="D46" s="227">
        <v>676.79</v>
      </c>
      <c r="E46" s="235">
        <f t="shared" ref="E46:E48" si="3">C46/D46-1</f>
        <v>0</v>
      </c>
      <c r="G46" s="170" t="s">
        <v>324</v>
      </c>
      <c r="H46" s="162">
        <v>-362.82499999999999</v>
      </c>
      <c r="I46" s="162">
        <v>-362.82499999999999</v>
      </c>
      <c r="J46" s="171">
        <f>H46/I46-1</f>
        <v>0</v>
      </c>
    </row>
    <row r="47" spans="2:10" ht="14.4" thickBot="1" x14ac:dyDescent="0.3">
      <c r="B47" s="234" t="s">
        <v>302</v>
      </c>
      <c r="C47" s="227">
        <v>4784.01</v>
      </c>
      <c r="D47" s="227">
        <v>4784.01</v>
      </c>
      <c r="E47" s="235">
        <f t="shared" si="3"/>
        <v>0</v>
      </c>
      <c r="G47" s="172" t="s">
        <v>307</v>
      </c>
      <c r="H47" s="173">
        <f>SUM(H43:H46)</f>
        <v>45715.462</v>
      </c>
      <c r="I47" s="173">
        <f>SUM(I43:I46)</f>
        <v>38874.53</v>
      </c>
      <c r="J47" s="165">
        <f>H47/I47-1</f>
        <v>0.17597465487042552</v>
      </c>
    </row>
    <row r="48" spans="2:10" ht="14.4" thickBot="1" x14ac:dyDescent="0.3">
      <c r="B48" s="234" t="s">
        <v>306</v>
      </c>
      <c r="C48" s="227">
        <v>9175.384</v>
      </c>
      <c r="D48" s="227">
        <v>4665.09</v>
      </c>
      <c r="E48" s="235">
        <f t="shared" si="3"/>
        <v>0.96681821786932298</v>
      </c>
      <c r="G48" s="174"/>
      <c r="H48" s="175"/>
      <c r="I48" s="175"/>
      <c r="J48" s="176"/>
    </row>
    <row r="49" spans="1:10" x14ac:dyDescent="0.25">
      <c r="B49" s="234" t="s">
        <v>359</v>
      </c>
      <c r="C49" s="227">
        <v>2375.7289999999998</v>
      </c>
      <c r="D49" s="227">
        <v>0</v>
      </c>
      <c r="E49" s="235">
        <v>1</v>
      </c>
      <c r="G49" s="315" t="s">
        <v>362</v>
      </c>
      <c r="H49" s="316"/>
      <c r="I49" s="316"/>
      <c r="J49" s="317"/>
    </row>
    <row r="50" spans="1:10" ht="14.4" thickBot="1" x14ac:dyDescent="0.3">
      <c r="B50" s="234" t="s">
        <v>360</v>
      </c>
      <c r="C50" s="227">
        <v>529.43100000000004</v>
      </c>
      <c r="D50" s="227">
        <v>323.137</v>
      </c>
      <c r="E50" s="235">
        <f t="shared" ref="E50:E52" si="4">C50/D50-1</f>
        <v>0.63841033369747202</v>
      </c>
      <c r="G50" s="312" t="s">
        <v>264</v>
      </c>
      <c r="H50" s="313"/>
      <c r="I50" s="313"/>
      <c r="J50" s="314"/>
    </row>
    <row r="51" spans="1:10" ht="14.4" thickBot="1" x14ac:dyDescent="0.3">
      <c r="B51" s="234" t="s">
        <v>361</v>
      </c>
      <c r="C51" s="227">
        <v>9088.8950000000004</v>
      </c>
      <c r="D51" s="227">
        <v>9088.8950000000004</v>
      </c>
      <c r="E51" s="235">
        <f t="shared" si="4"/>
        <v>0</v>
      </c>
      <c r="G51" s="148"/>
      <c r="H51" s="149" t="s">
        <v>265</v>
      </c>
      <c r="I51" s="149" t="s">
        <v>266</v>
      </c>
      <c r="J51" s="150"/>
    </row>
    <row r="52" spans="1:10" ht="14.4" thickBot="1" x14ac:dyDescent="0.3">
      <c r="B52" s="236" t="s">
        <v>307</v>
      </c>
      <c r="C52" s="230">
        <f>SUM(C46:C51)</f>
        <v>26630.239000000001</v>
      </c>
      <c r="D52" s="230">
        <f>SUM(D46:D51)</f>
        <v>19537.921999999999</v>
      </c>
      <c r="E52" s="237">
        <f t="shared" si="4"/>
        <v>0.363002626379612</v>
      </c>
      <c r="G52" s="239"/>
      <c r="H52" s="240" t="s">
        <v>267</v>
      </c>
      <c r="I52" s="240" t="s">
        <v>267</v>
      </c>
      <c r="J52" s="241"/>
    </row>
    <row r="53" spans="1:10" ht="14.4" thickBot="1" x14ac:dyDescent="0.3">
      <c r="B53" s="147"/>
      <c r="C53" s="238"/>
      <c r="D53" s="238"/>
      <c r="E53" s="147"/>
      <c r="G53" s="242"/>
      <c r="H53" s="243"/>
      <c r="I53" s="243"/>
      <c r="J53" s="201"/>
    </row>
    <row r="54" spans="1:10" x14ac:dyDescent="0.25">
      <c r="B54" s="307" t="s">
        <v>336</v>
      </c>
      <c r="C54" s="307"/>
      <c r="D54" s="307"/>
      <c r="E54" s="308"/>
      <c r="G54" s="244" t="s">
        <v>268</v>
      </c>
      <c r="H54" s="135">
        <v>161972.67300000001</v>
      </c>
      <c r="I54" s="135">
        <v>59648.894</v>
      </c>
      <c r="J54" s="136">
        <f>H54/I54-1</f>
        <v>1.7154346399113454</v>
      </c>
    </row>
    <row r="55" spans="1:10" ht="14.4" thickBot="1" x14ac:dyDescent="0.3">
      <c r="B55" s="301" t="s">
        <v>264</v>
      </c>
      <c r="C55" s="301"/>
      <c r="D55" s="301"/>
      <c r="E55" s="306"/>
      <c r="G55" s="245" t="s">
        <v>347</v>
      </c>
      <c r="H55" s="138">
        <v>-149812.79699999999</v>
      </c>
      <c r="I55" s="138">
        <v>-50738.133000000002</v>
      </c>
      <c r="J55" s="136"/>
    </row>
    <row r="56" spans="1:10" x14ac:dyDescent="0.25">
      <c r="B56" s="148"/>
      <c r="C56" s="149" t="s">
        <v>265</v>
      </c>
      <c r="D56" s="149" t="s">
        <v>266</v>
      </c>
      <c r="E56" s="150"/>
      <c r="G56" s="246" t="s">
        <v>309</v>
      </c>
      <c r="H56" s="135">
        <v>6487.223</v>
      </c>
      <c r="I56" s="135">
        <v>3115.125</v>
      </c>
      <c r="J56" s="136">
        <f>(H56/I56-1)</f>
        <v>1.0824920348300631</v>
      </c>
    </row>
    <row r="57" spans="1:10" ht="14.4" thickBot="1" x14ac:dyDescent="0.3">
      <c r="B57" s="195"/>
      <c r="C57" s="196" t="s">
        <v>267</v>
      </c>
      <c r="D57" s="196" t="s">
        <v>267</v>
      </c>
      <c r="E57" s="197"/>
      <c r="G57" s="247" t="s">
        <v>271</v>
      </c>
      <c r="H57" s="138">
        <v>-2269.0120000000002</v>
      </c>
      <c r="I57" s="138">
        <v>-804.69100000000003</v>
      </c>
      <c r="J57" s="145"/>
    </row>
    <row r="58" spans="1:10" ht="14.4" thickBot="1" x14ac:dyDescent="0.3">
      <c r="A58" s="85"/>
      <c r="B58" s="198"/>
      <c r="C58" s="199"/>
      <c r="D58" s="200"/>
      <c r="E58" s="201"/>
      <c r="G58" s="246" t="s">
        <v>363</v>
      </c>
      <c r="H58" s="139">
        <f>SUM(H56:H57)</f>
        <v>4218.2109999999993</v>
      </c>
      <c r="I58" s="139">
        <f>SUM(I56:I57)</f>
        <v>2310.4340000000002</v>
      </c>
      <c r="J58" s="140">
        <f>-(H58/I58-1)</f>
        <v>-0.8257223534625957</v>
      </c>
    </row>
    <row r="59" spans="1:10" ht="14.4" thickBot="1" x14ac:dyDescent="0.3">
      <c r="A59" s="85"/>
      <c r="B59" s="202" t="s">
        <v>268</v>
      </c>
      <c r="C59" s="135">
        <v>529941.09900000005</v>
      </c>
      <c r="D59" s="203">
        <v>274602.86</v>
      </c>
      <c r="E59" s="136">
        <f>C59/D59-1</f>
        <v>0.92984551945307525</v>
      </c>
      <c r="G59" s="248" t="s">
        <v>273</v>
      </c>
      <c r="H59" s="135" t="s">
        <v>265</v>
      </c>
      <c r="I59" s="135" t="s">
        <v>274</v>
      </c>
      <c r="J59" s="136"/>
    </row>
    <row r="60" spans="1:10" x14ac:dyDescent="0.25">
      <c r="A60" s="85"/>
      <c r="B60" s="204" t="s">
        <v>269</v>
      </c>
      <c r="C60" s="138">
        <v>-465525.21299999999</v>
      </c>
      <c r="D60" s="205">
        <v>-239568.18100000001</v>
      </c>
      <c r="E60" s="136"/>
      <c r="G60" s="249" t="s">
        <v>275</v>
      </c>
      <c r="H60" s="138"/>
      <c r="I60" s="138"/>
      <c r="J60" s="136"/>
    </row>
    <row r="61" spans="1:10" x14ac:dyDescent="0.25">
      <c r="A61" s="85"/>
      <c r="B61" s="202" t="s">
        <v>309</v>
      </c>
      <c r="C61" s="135">
        <v>30571.145</v>
      </c>
      <c r="D61" s="203">
        <v>13476.053</v>
      </c>
      <c r="E61" s="136">
        <f>C61/D61-1</f>
        <v>1.268553336796761</v>
      </c>
      <c r="G61" s="249" t="s">
        <v>364</v>
      </c>
      <c r="H61" s="138"/>
      <c r="I61" s="138"/>
      <c r="J61" s="136"/>
    </row>
    <row r="62" spans="1:10" ht="14.4" thickBot="1" x14ac:dyDescent="0.3">
      <c r="A62" s="85"/>
      <c r="B62" s="204" t="s">
        <v>271</v>
      </c>
      <c r="C62" s="206">
        <v>-10002.817999999999</v>
      </c>
      <c r="D62" s="205">
        <v>-4688.7049999999999</v>
      </c>
      <c r="E62" s="207"/>
      <c r="G62" s="250" t="s">
        <v>365</v>
      </c>
      <c r="H62" s="138">
        <v>24885.276000000002</v>
      </c>
      <c r="I62" s="138">
        <v>19420.838</v>
      </c>
      <c r="J62" s="145">
        <f>H62/I62-1</f>
        <v>0.28136983584333497</v>
      </c>
    </row>
    <row r="63" spans="1:10" ht="14.4" thickBot="1" x14ac:dyDescent="0.3">
      <c r="A63" s="85"/>
      <c r="B63" s="208" t="s">
        <v>310</v>
      </c>
      <c r="C63" s="139">
        <f>SUM(C61:C62)</f>
        <v>20568.327000000001</v>
      </c>
      <c r="D63" s="139">
        <f>SUM(D61:D62)</f>
        <v>8787.348</v>
      </c>
      <c r="E63" s="140">
        <f>C63/D63-1</f>
        <v>1.3406751388473519</v>
      </c>
      <c r="G63" s="250" t="s">
        <v>313</v>
      </c>
      <c r="H63" s="138">
        <v>574.03399999999999</v>
      </c>
      <c r="I63" s="138">
        <v>664.57899999999995</v>
      </c>
      <c r="J63" s="145">
        <f>H63/I63-1</f>
        <v>-0.13624414855118805</v>
      </c>
    </row>
    <row r="64" spans="1:10" ht="14.4" thickBot="1" x14ac:dyDescent="0.3">
      <c r="A64" s="85"/>
      <c r="B64" s="209" t="s">
        <v>273</v>
      </c>
      <c r="C64" s="210" t="s">
        <v>265</v>
      </c>
      <c r="D64" s="210" t="s">
        <v>274</v>
      </c>
      <c r="E64" s="201"/>
      <c r="G64" s="250" t="s">
        <v>279</v>
      </c>
      <c r="H64" s="138">
        <v>185.79599999999999</v>
      </c>
      <c r="I64" s="138">
        <v>227.803</v>
      </c>
      <c r="J64" s="145">
        <f>H64/I64-1</f>
        <v>-0.18440055662129118</v>
      </c>
    </row>
    <row r="65" spans="1:10" x14ac:dyDescent="0.25">
      <c r="A65" s="85"/>
      <c r="B65" s="211" t="s">
        <v>275</v>
      </c>
      <c r="C65" s="205"/>
      <c r="D65" s="205"/>
      <c r="E65" s="136"/>
      <c r="G65" s="249" t="s">
        <v>314</v>
      </c>
      <c r="H65" s="135">
        <f>SUM(H62:H64)</f>
        <v>25645.106</v>
      </c>
      <c r="I65" s="135">
        <f>SUM(I62:I64)</f>
        <v>20313.22</v>
      </c>
      <c r="J65" s="136">
        <f>H65/I65-1</f>
        <v>0.26248354519864403</v>
      </c>
    </row>
    <row r="66" spans="1:10" x14ac:dyDescent="0.25">
      <c r="A66" s="85"/>
      <c r="B66" s="211" t="s">
        <v>276</v>
      </c>
      <c r="C66" s="205"/>
      <c r="D66" s="205"/>
      <c r="E66" s="136"/>
      <c r="G66" s="250"/>
      <c r="H66" s="135"/>
      <c r="I66" s="135"/>
      <c r="J66" s="136"/>
    </row>
    <row r="67" spans="1:10" x14ac:dyDescent="0.25">
      <c r="A67" s="85"/>
      <c r="B67" s="212" t="s">
        <v>277</v>
      </c>
      <c r="C67" s="205">
        <v>43746.356</v>
      </c>
      <c r="D67" s="205">
        <v>43130.868000000002</v>
      </c>
      <c r="E67" s="145">
        <f>C67/D67-1</f>
        <v>1.4270243761382195E-2</v>
      </c>
      <c r="G67" s="249" t="s">
        <v>281</v>
      </c>
      <c r="H67" s="138"/>
      <c r="I67" s="138"/>
      <c r="J67" s="145"/>
    </row>
    <row r="68" spans="1:10" x14ac:dyDescent="0.25">
      <c r="A68" s="85"/>
      <c r="B68" s="212" t="s">
        <v>337</v>
      </c>
      <c r="C68" s="205">
        <v>7468.4560000000001</v>
      </c>
      <c r="D68" s="205">
        <v>7950.57</v>
      </c>
      <c r="E68" s="145">
        <f>C68/D68-1</f>
        <v>-6.0638922743903811E-2</v>
      </c>
      <c r="G68" s="250" t="s">
        <v>282</v>
      </c>
      <c r="H68" s="138">
        <v>8755.1939999999995</v>
      </c>
      <c r="I68" s="138">
        <v>7631.4309999999996</v>
      </c>
      <c r="J68" s="145">
        <f t="shared" ref="J68:J74" si="5">H68/I68-1</f>
        <v>0.14725455815560662</v>
      </c>
    </row>
    <row r="69" spans="1:10" x14ac:dyDescent="0.25">
      <c r="B69" s="212" t="s">
        <v>279</v>
      </c>
      <c r="C69" s="205">
        <v>177.62</v>
      </c>
      <c r="D69" s="205">
        <v>207.39099999999999</v>
      </c>
      <c r="E69" s="145">
        <f>C69/D69-1</f>
        <v>-0.14355010583872974</v>
      </c>
      <c r="G69" s="250" t="s">
        <v>393</v>
      </c>
      <c r="H69" s="138">
        <v>52.018000000000001</v>
      </c>
      <c r="I69" s="138">
        <v>40.96</v>
      </c>
      <c r="J69" s="145">
        <f t="shared" si="5"/>
        <v>0.26997070312500004</v>
      </c>
    </row>
    <row r="70" spans="1:10" x14ac:dyDescent="0.25">
      <c r="B70" s="212" t="s">
        <v>283</v>
      </c>
      <c r="C70" s="205">
        <v>6812.7960000000003</v>
      </c>
      <c r="D70" s="205">
        <v>7124.2870000000003</v>
      </c>
      <c r="E70" s="145">
        <f>C70/D70-1</f>
        <v>-4.3722410396998312E-2</v>
      </c>
      <c r="G70" s="250" t="s">
        <v>317</v>
      </c>
      <c r="H70" s="138">
        <v>553.27700000000004</v>
      </c>
      <c r="I70" s="138">
        <v>188.66499999999999</v>
      </c>
      <c r="J70" s="145">
        <f t="shared" si="5"/>
        <v>1.9325895105080435</v>
      </c>
    </row>
    <row r="71" spans="1:10" x14ac:dyDescent="0.25">
      <c r="B71" s="211" t="s">
        <v>314</v>
      </c>
      <c r="C71" s="203">
        <f>SUM(C67:C70)</f>
        <v>58205.228000000003</v>
      </c>
      <c r="D71" s="203">
        <f>SUM(D67:D70)</f>
        <v>58413.116000000009</v>
      </c>
      <c r="E71" s="136">
        <f>C71/D71-1</f>
        <v>-3.558926731455414E-3</v>
      </c>
      <c r="G71" s="250" t="s">
        <v>283</v>
      </c>
      <c r="H71" s="138">
        <v>22249.850999999999</v>
      </c>
      <c r="I71" s="138">
        <v>20749.48</v>
      </c>
      <c r="J71" s="145">
        <f t="shared" si="5"/>
        <v>7.2308848221738442E-2</v>
      </c>
    </row>
    <row r="72" spans="1:10" x14ac:dyDescent="0.25">
      <c r="B72" s="211"/>
      <c r="C72" s="203"/>
      <c r="D72" s="203"/>
      <c r="E72" s="136"/>
      <c r="G72" s="250" t="s">
        <v>366</v>
      </c>
      <c r="H72" s="138">
        <v>7827.6059999999998</v>
      </c>
      <c r="I72" s="138">
        <v>5907.5330000000004</v>
      </c>
      <c r="J72" s="145">
        <f t="shared" si="5"/>
        <v>0.32502112133779004</v>
      </c>
    </row>
    <row r="73" spans="1:10" x14ac:dyDescent="0.25">
      <c r="B73" s="211" t="s">
        <v>281</v>
      </c>
      <c r="C73" s="205"/>
      <c r="D73" s="205"/>
      <c r="E73" s="136"/>
      <c r="G73" s="249" t="s">
        <v>288</v>
      </c>
      <c r="H73" s="135">
        <f>SUM(H68:H72)</f>
        <v>39437.945999999996</v>
      </c>
      <c r="I73" s="135">
        <f>SUM(I68:I72)</f>
        <v>34518.069000000003</v>
      </c>
      <c r="J73" s="136">
        <f t="shared" si="5"/>
        <v>0.14253048164426563</v>
      </c>
    </row>
    <row r="74" spans="1:10" x14ac:dyDescent="0.25">
      <c r="B74" s="212" t="s">
        <v>282</v>
      </c>
      <c r="C74" s="205">
        <v>98231.578999999998</v>
      </c>
      <c r="D74" s="205">
        <v>73906.481</v>
      </c>
      <c r="E74" s="145">
        <f t="shared" ref="E74:E80" si="6">C74/D74-1</f>
        <v>0.32913348965972289</v>
      </c>
      <c r="G74" s="249" t="s">
        <v>367</v>
      </c>
      <c r="H74" s="135">
        <f>SUM(H73,H65)</f>
        <v>65083.051999999996</v>
      </c>
      <c r="I74" s="135">
        <f>SUM(I73,I65)</f>
        <v>54831.289000000004</v>
      </c>
      <c r="J74" s="136">
        <f t="shared" si="5"/>
        <v>0.18696921387348731</v>
      </c>
    </row>
    <row r="75" spans="1:10" x14ac:dyDescent="0.25">
      <c r="B75" s="212" t="s">
        <v>393</v>
      </c>
      <c r="C75" s="205">
        <v>829.01400000000001</v>
      </c>
      <c r="D75" s="205">
        <v>1060.0719999999999</v>
      </c>
      <c r="E75" s="145">
        <f t="shared" si="6"/>
        <v>-0.21796444015123495</v>
      </c>
      <c r="G75" s="249"/>
      <c r="H75" s="135"/>
      <c r="I75" s="135"/>
      <c r="J75" s="136"/>
    </row>
    <row r="76" spans="1:10" x14ac:dyDescent="0.25">
      <c r="B76" s="212" t="s">
        <v>338</v>
      </c>
      <c r="C76" s="205">
        <v>244793.71599999999</v>
      </c>
      <c r="D76" s="205">
        <v>152113.177</v>
      </c>
      <c r="E76" s="145">
        <f t="shared" si="6"/>
        <v>0.60928672208325518</v>
      </c>
      <c r="G76" s="249" t="s">
        <v>368</v>
      </c>
      <c r="H76" s="135"/>
      <c r="I76" s="135"/>
      <c r="J76" s="136"/>
    </row>
    <row r="77" spans="1:10" x14ac:dyDescent="0.25">
      <c r="B77" s="212" t="s">
        <v>339</v>
      </c>
      <c r="C77" s="205">
        <v>1195.069</v>
      </c>
      <c r="D77" s="205">
        <v>1464.0740000000001</v>
      </c>
      <c r="E77" s="145">
        <f t="shared" si="6"/>
        <v>-0.18373729743168721</v>
      </c>
      <c r="G77" s="249" t="s">
        <v>290</v>
      </c>
      <c r="H77" s="135"/>
      <c r="I77" s="135"/>
      <c r="J77" s="136"/>
    </row>
    <row r="78" spans="1:10" x14ac:dyDescent="0.25">
      <c r="B78" s="212" t="s">
        <v>340</v>
      </c>
      <c r="C78" s="205">
        <v>101789.614</v>
      </c>
      <c r="D78" s="205">
        <v>88158.752999999997</v>
      </c>
      <c r="E78" s="145">
        <f t="shared" si="6"/>
        <v>0.15461721651167193</v>
      </c>
      <c r="G78" s="250" t="s">
        <v>292</v>
      </c>
      <c r="H78" s="138">
        <v>10.130000000000001</v>
      </c>
      <c r="I78" s="138">
        <v>8.5229999999999997</v>
      </c>
      <c r="J78" s="145">
        <f>H78/I78-1</f>
        <v>0.18854863311040737</v>
      </c>
    </row>
    <row r="79" spans="1:10" x14ac:dyDescent="0.25">
      <c r="B79" s="211" t="s">
        <v>288</v>
      </c>
      <c r="C79" s="203">
        <f>SUM(C74:C78)</f>
        <v>446838.99200000003</v>
      </c>
      <c r="D79" s="203">
        <f>SUM(D74:D78)</f>
        <v>316702.55699999997</v>
      </c>
      <c r="E79" s="136">
        <f t="shared" si="6"/>
        <v>0.41091059141653874</v>
      </c>
      <c r="G79" s="250" t="s">
        <v>369</v>
      </c>
      <c r="H79" s="138">
        <v>157.53100000000001</v>
      </c>
      <c r="I79" s="138">
        <v>144.02799999999999</v>
      </c>
      <c r="J79" s="145">
        <f>H79/I79-1</f>
        <v>9.3752603660399503E-2</v>
      </c>
    </row>
    <row r="80" spans="1:10" x14ac:dyDescent="0.25">
      <c r="B80" s="211" t="s">
        <v>289</v>
      </c>
      <c r="C80" s="203">
        <f>C79+C71</f>
        <v>505044.22000000003</v>
      </c>
      <c r="D80" s="203">
        <f>D79+D71</f>
        <v>375115.67299999995</v>
      </c>
      <c r="E80" s="136">
        <f t="shared" si="6"/>
        <v>0.34636928380222631</v>
      </c>
      <c r="G80" s="250" t="s">
        <v>291</v>
      </c>
      <c r="H80" s="138">
        <v>119.97799999999999</v>
      </c>
      <c r="I80" s="138">
        <v>82.153000000000006</v>
      </c>
      <c r="J80" s="145">
        <f>H80/I80-1</f>
        <v>0.46042140883473492</v>
      </c>
    </row>
    <row r="81" spans="2:10" x14ac:dyDescent="0.25">
      <c r="B81" s="211"/>
      <c r="C81" s="203"/>
      <c r="D81" s="203"/>
      <c r="E81" s="136"/>
      <c r="G81" s="250" t="s">
        <v>332</v>
      </c>
      <c r="H81" s="138">
        <v>600.75199999999995</v>
      </c>
      <c r="I81" s="138">
        <v>511.572</v>
      </c>
      <c r="J81" s="145">
        <f>H81/I81-1</f>
        <v>0.17432541264963675</v>
      </c>
    </row>
    <row r="82" spans="2:10" x14ac:dyDescent="0.25">
      <c r="B82" s="211" t="s">
        <v>330</v>
      </c>
      <c r="C82" s="203"/>
      <c r="D82" s="203"/>
      <c r="E82" s="136"/>
      <c r="G82" s="249" t="s">
        <v>370</v>
      </c>
      <c r="H82" s="135">
        <f>SUM(H78:H81)</f>
        <v>888.39099999999996</v>
      </c>
      <c r="I82" s="135">
        <f>SUM(I78:I81)</f>
        <v>746.27600000000007</v>
      </c>
      <c r="J82" s="136">
        <f>H82/I82-1</f>
        <v>0.19043222614689448</v>
      </c>
    </row>
    <row r="83" spans="2:10" x14ac:dyDescent="0.25">
      <c r="B83" s="211" t="s">
        <v>290</v>
      </c>
      <c r="C83" s="203"/>
      <c r="D83" s="203"/>
      <c r="E83" s="136"/>
      <c r="G83" s="250"/>
      <c r="H83" s="135"/>
      <c r="I83" s="135"/>
      <c r="J83" s="136"/>
    </row>
    <row r="84" spans="2:10" x14ac:dyDescent="0.25">
      <c r="B84" s="212" t="s">
        <v>332</v>
      </c>
      <c r="C84" s="205">
        <v>8286.1</v>
      </c>
      <c r="D84" s="205">
        <v>8459.3070000000007</v>
      </c>
      <c r="E84" s="145">
        <f>C84/D84-1</f>
        <v>-2.0475317895425782E-2</v>
      </c>
      <c r="G84" s="249" t="s">
        <v>294</v>
      </c>
      <c r="H84" s="138"/>
      <c r="I84" s="138"/>
      <c r="J84" s="145"/>
    </row>
    <row r="85" spans="2:10" x14ac:dyDescent="0.25">
      <c r="B85" s="212" t="s">
        <v>291</v>
      </c>
      <c r="C85" s="205">
        <v>194.68799999999999</v>
      </c>
      <c r="D85" s="205">
        <v>469.39800000000002</v>
      </c>
      <c r="E85" s="145">
        <f>C85/D85-1</f>
        <v>-0.58523896565388012</v>
      </c>
      <c r="G85" s="250" t="s">
        <v>371</v>
      </c>
      <c r="H85" s="138">
        <v>103.23399999999999</v>
      </c>
      <c r="I85" s="138">
        <v>104.569</v>
      </c>
      <c r="J85" s="145">
        <f t="shared" ref="J85:J91" si="7">H85/I85-1</f>
        <v>-1.27666899367882E-2</v>
      </c>
    </row>
    <row r="86" spans="2:10" x14ac:dyDescent="0.25">
      <c r="B86" s="212" t="s">
        <v>341</v>
      </c>
      <c r="C86" s="205">
        <v>1780.0664999999999</v>
      </c>
      <c r="D86" s="205">
        <v>1586.944</v>
      </c>
      <c r="E86" s="145">
        <f>C86/D86-1</f>
        <v>0.12169459035731567</v>
      </c>
      <c r="G86" s="250" t="s">
        <v>295</v>
      </c>
      <c r="H86" s="138">
        <f>24949.692+7040.212</f>
        <v>31989.903999999999</v>
      </c>
      <c r="I86" s="138">
        <f>21730.172+5835.729</f>
        <v>27565.900999999998</v>
      </c>
      <c r="J86" s="145">
        <f t="shared" si="7"/>
        <v>0.16048824233969361</v>
      </c>
    </row>
    <row r="87" spans="2:10" x14ac:dyDescent="0.25">
      <c r="B87" s="211" t="s">
        <v>314</v>
      </c>
      <c r="C87" s="203">
        <f>SUM(C84:C86)</f>
        <v>10260.854500000001</v>
      </c>
      <c r="D87" s="203">
        <f>SUM(D84:D86)</f>
        <v>10515.648999999999</v>
      </c>
      <c r="E87" s="136">
        <f>C87/D87-1</f>
        <v>-2.4230030880642572E-2</v>
      </c>
      <c r="G87" s="250" t="s">
        <v>372</v>
      </c>
      <c r="H87" s="138">
        <v>1411.105</v>
      </c>
      <c r="I87" s="138">
        <v>1411.105</v>
      </c>
      <c r="J87" s="145">
        <f t="shared" si="7"/>
        <v>0</v>
      </c>
    </row>
    <row r="88" spans="2:10" x14ac:dyDescent="0.25">
      <c r="B88" s="211"/>
      <c r="C88" s="203"/>
      <c r="D88" s="203"/>
      <c r="E88" s="136"/>
      <c r="G88" s="250" t="s">
        <v>373</v>
      </c>
      <c r="H88" s="138">
        <v>477.74799999999999</v>
      </c>
      <c r="I88" s="138">
        <v>472.56799999999998</v>
      </c>
      <c r="J88" s="145">
        <f t="shared" si="7"/>
        <v>1.0961385451405903E-2</v>
      </c>
    </row>
    <row r="89" spans="2:10" x14ac:dyDescent="0.25">
      <c r="B89" s="211" t="s">
        <v>294</v>
      </c>
      <c r="C89" s="205"/>
      <c r="D89" s="205"/>
      <c r="E89" s="136"/>
      <c r="G89" s="250" t="s">
        <v>297</v>
      </c>
      <c r="H89" s="138">
        <v>3383.2280000000001</v>
      </c>
      <c r="I89" s="138">
        <v>1919.6379999999999</v>
      </c>
      <c r="J89" s="145">
        <f t="shared" si="7"/>
        <v>0.76243020819550367</v>
      </c>
    </row>
    <row r="90" spans="2:10" x14ac:dyDescent="0.25">
      <c r="B90" s="212" t="s">
        <v>297</v>
      </c>
      <c r="C90" s="205">
        <v>9633.777</v>
      </c>
      <c r="D90" s="205">
        <v>4781.5050000000001</v>
      </c>
      <c r="E90" s="145">
        <f>C90/D90-1</f>
        <v>1.0148001518350394</v>
      </c>
      <c r="G90" s="249" t="s">
        <v>298</v>
      </c>
      <c r="H90" s="135">
        <f>SUM(H85:H89)</f>
        <v>37365.219000000005</v>
      </c>
      <c r="I90" s="135">
        <f>SUM(I85:I89)</f>
        <v>31473.780999999995</v>
      </c>
      <c r="J90" s="136">
        <f t="shared" si="7"/>
        <v>0.18718558154801967</v>
      </c>
    </row>
    <row r="91" spans="2:10" x14ac:dyDescent="0.25">
      <c r="B91" s="212" t="s">
        <v>296</v>
      </c>
      <c r="C91" s="205">
        <v>82734.213000000003</v>
      </c>
      <c r="D91" s="205">
        <v>84540.792000000001</v>
      </c>
      <c r="E91" s="145">
        <f t="shared" ref="E91:E96" si="8">C91/D91-1</f>
        <v>-2.1369317193053905E-2</v>
      </c>
      <c r="G91" s="249" t="s">
        <v>299</v>
      </c>
      <c r="H91" s="135">
        <f>SUM(H90,H82)</f>
        <v>38253.610000000008</v>
      </c>
      <c r="I91" s="135">
        <f>SUM(I90,I82)</f>
        <v>32220.056999999997</v>
      </c>
      <c r="J91" s="136">
        <f t="shared" si="7"/>
        <v>0.18726077983040224</v>
      </c>
    </row>
    <row r="92" spans="2:10" x14ac:dyDescent="0.25">
      <c r="B92" s="212" t="s">
        <v>334</v>
      </c>
      <c r="C92" s="205">
        <v>328912.37300000002</v>
      </c>
      <c r="D92" s="205">
        <v>214105.902</v>
      </c>
      <c r="E92" s="145">
        <f t="shared" si="8"/>
        <v>0.53621348093430887</v>
      </c>
      <c r="G92" s="249"/>
      <c r="H92" s="135"/>
      <c r="I92" s="135"/>
      <c r="J92" s="136"/>
    </row>
    <row r="93" spans="2:10" x14ac:dyDescent="0.25">
      <c r="B93" s="212" t="s">
        <v>342</v>
      </c>
      <c r="C93" s="205">
        <v>5143.6559999999999</v>
      </c>
      <c r="D93" s="205">
        <v>4610.13</v>
      </c>
      <c r="E93" s="145">
        <f t="shared" si="8"/>
        <v>0.11572905753200025</v>
      </c>
      <c r="G93" s="249" t="s">
        <v>300</v>
      </c>
      <c r="H93" s="135"/>
      <c r="I93" s="135"/>
      <c r="J93" s="136"/>
    </row>
    <row r="94" spans="2:10" x14ac:dyDescent="0.25">
      <c r="B94" s="212" t="s">
        <v>291</v>
      </c>
      <c r="C94" s="205">
        <v>200.72499999999999</v>
      </c>
      <c r="D94" s="205">
        <v>483.95299999999997</v>
      </c>
      <c r="E94" s="145">
        <f t="shared" si="8"/>
        <v>-0.58523864920767099</v>
      </c>
      <c r="G94" s="250" t="s">
        <v>301</v>
      </c>
      <c r="H94" s="138">
        <v>171.44200000000001</v>
      </c>
      <c r="I94" s="138">
        <v>171.44200000000001</v>
      </c>
      <c r="J94" s="145">
        <f>H94/I94-1</f>
        <v>0</v>
      </c>
    </row>
    <row r="95" spans="2:10" ht="14.4" thickBot="1" x14ac:dyDescent="0.3">
      <c r="B95" s="211" t="s">
        <v>288</v>
      </c>
      <c r="C95" s="203">
        <f>SUM(C90:C94)</f>
        <v>426624.74400000001</v>
      </c>
      <c r="D95" s="203">
        <f>SUM(D90:D94)</f>
        <v>308522.28200000001</v>
      </c>
      <c r="E95" s="145">
        <f t="shared" si="8"/>
        <v>0.3828004293057834</v>
      </c>
      <c r="G95" s="250" t="s">
        <v>306</v>
      </c>
      <c r="H95" s="138">
        <v>26658.001</v>
      </c>
      <c r="I95" s="138">
        <v>22439.79</v>
      </c>
      <c r="J95" s="145">
        <f>H95/I95-1</f>
        <v>0.18797907645303269</v>
      </c>
    </row>
    <row r="96" spans="2:10" ht="14.4" thickBot="1" x14ac:dyDescent="0.3">
      <c r="B96" s="211" t="s">
        <v>343</v>
      </c>
      <c r="C96" s="203">
        <f>C95+C87</f>
        <v>436885.59850000002</v>
      </c>
      <c r="D96" s="203">
        <f>D87+D95</f>
        <v>319037.93099999998</v>
      </c>
      <c r="E96" s="136">
        <f t="shared" si="8"/>
        <v>0.36938450274741808</v>
      </c>
      <c r="G96" s="251" t="s">
        <v>307</v>
      </c>
      <c r="H96" s="139">
        <f>SUM(H94:H95)</f>
        <v>26829.442999999999</v>
      </c>
      <c r="I96" s="139">
        <f>SUM(I94:I95)</f>
        <v>22611.232</v>
      </c>
      <c r="J96" s="140">
        <f>H96/I96-1</f>
        <v>0.18655378884264251</v>
      </c>
    </row>
    <row r="97" spans="2:10" ht="14.4" thickBot="1" x14ac:dyDescent="0.3">
      <c r="B97" s="211"/>
      <c r="C97" s="203"/>
      <c r="D97" s="203"/>
      <c r="E97" s="136"/>
      <c r="G97" s="252"/>
      <c r="H97" s="252"/>
      <c r="I97" s="252"/>
      <c r="J97" s="253"/>
    </row>
    <row r="98" spans="2:10" x14ac:dyDescent="0.25">
      <c r="B98" s="211" t="s">
        <v>344</v>
      </c>
      <c r="C98" s="205"/>
      <c r="D98" s="205"/>
      <c r="E98" s="136"/>
      <c r="G98" s="318" t="s">
        <v>109</v>
      </c>
      <c r="H98" s="318"/>
      <c r="I98" s="318"/>
      <c r="J98" s="319"/>
    </row>
    <row r="99" spans="2:10" ht="14.4" thickBot="1" x14ac:dyDescent="0.3">
      <c r="B99" s="212" t="s">
        <v>301</v>
      </c>
      <c r="C99" s="205">
        <v>169.761</v>
      </c>
      <c r="D99" s="205">
        <v>169.761</v>
      </c>
      <c r="E99" s="145">
        <f>C99/D99-1</f>
        <v>0</v>
      </c>
      <c r="G99" s="320" t="s">
        <v>264</v>
      </c>
      <c r="H99" s="320"/>
      <c r="I99" s="320"/>
      <c r="J99" s="321"/>
    </row>
    <row r="100" spans="2:10" ht="14.4" thickBot="1" x14ac:dyDescent="0.3">
      <c r="B100" s="212" t="s">
        <v>306</v>
      </c>
      <c r="C100" s="205">
        <v>67988.262000000002</v>
      </c>
      <c r="D100" s="205">
        <v>55907.981</v>
      </c>
      <c r="E100" s="145">
        <f>C100/D100-1</f>
        <v>0.21607435618181237</v>
      </c>
      <c r="G100" s="254"/>
      <c r="H100" s="255" t="s">
        <v>265</v>
      </c>
      <c r="I100" s="255" t="s">
        <v>266</v>
      </c>
      <c r="J100" s="256"/>
    </row>
    <row r="101" spans="2:10" ht="14.4" thickBot="1" x14ac:dyDescent="0.3">
      <c r="B101" s="213" t="s">
        <v>345</v>
      </c>
      <c r="C101" s="139">
        <f>SUM(C99:C100)</f>
        <v>68158.023000000001</v>
      </c>
      <c r="D101" s="139">
        <f>SUM(D99:D100)</f>
        <v>56077.741999999998</v>
      </c>
      <c r="E101" s="140">
        <f>C101/D101-1</f>
        <v>0.21542024641434399</v>
      </c>
      <c r="G101" s="257"/>
      <c r="H101" s="258" t="s">
        <v>267</v>
      </c>
      <c r="I101" s="258" t="s">
        <v>267</v>
      </c>
      <c r="J101" s="259"/>
    </row>
    <row r="102" spans="2:10" ht="14.4" thickBot="1" x14ac:dyDescent="0.3">
      <c r="B102" s="147"/>
      <c r="C102" s="147"/>
      <c r="D102" s="147"/>
      <c r="E102" s="147"/>
      <c r="G102" s="260"/>
      <c r="H102" s="261"/>
      <c r="I102" s="262"/>
      <c r="J102" s="263"/>
    </row>
    <row r="103" spans="2:10" x14ac:dyDescent="0.25">
      <c r="B103" s="304" t="s">
        <v>325</v>
      </c>
      <c r="C103" s="304"/>
      <c r="D103" s="304"/>
      <c r="E103" s="305"/>
      <c r="G103" s="260" t="s">
        <v>374</v>
      </c>
      <c r="H103" s="264">
        <f>15373.316+6424.533+10195.933+5.585+208.215+3017.449+32671.532+106.152+13901.009+1437.221</f>
        <v>83340.945000000007</v>
      </c>
      <c r="I103" s="264">
        <f>9392.65+5236.471+6946.595+18.265+0.364+102.817-12.228+41410.903+296.014+12203.251-18.826</f>
        <v>75576.275999999998</v>
      </c>
      <c r="J103" s="263">
        <f>H103/I103-1</f>
        <v>0.10273950253913022</v>
      </c>
    </row>
    <row r="104" spans="2:10" ht="14.4" thickBot="1" x14ac:dyDescent="0.3">
      <c r="B104" s="301" t="s">
        <v>264</v>
      </c>
      <c r="C104" s="301"/>
      <c r="D104" s="301"/>
      <c r="E104" s="306"/>
      <c r="G104" s="260" t="s">
        <v>309</v>
      </c>
      <c r="H104" s="265">
        <v>25745.297999999999</v>
      </c>
      <c r="I104" s="264">
        <v>6520.6530000000002</v>
      </c>
      <c r="J104" s="263">
        <f>H104/I104-1</f>
        <v>2.9482699048699565</v>
      </c>
    </row>
    <row r="105" spans="2:10" ht="14.4" thickBot="1" x14ac:dyDescent="0.3">
      <c r="B105" s="148"/>
      <c r="C105" s="177" t="s">
        <v>265</v>
      </c>
      <c r="D105" s="177" t="s">
        <v>266</v>
      </c>
      <c r="E105" s="150"/>
      <c r="G105" s="266" t="s">
        <v>271</v>
      </c>
      <c r="H105" s="267">
        <v>-3342.0459999999998</v>
      </c>
      <c r="I105" s="268">
        <v>-1590.279</v>
      </c>
      <c r="J105" s="263"/>
    </row>
    <row r="106" spans="2:10" ht="14.4" thickBot="1" x14ac:dyDescent="0.3">
      <c r="B106" s="182"/>
      <c r="C106" s="178" t="s">
        <v>267</v>
      </c>
      <c r="D106" s="178" t="s">
        <v>267</v>
      </c>
      <c r="E106" s="183"/>
      <c r="G106" s="260" t="s">
        <v>363</v>
      </c>
      <c r="H106" s="269">
        <f>H104+H105</f>
        <v>22403.252</v>
      </c>
      <c r="I106" s="269">
        <f>I104+I105</f>
        <v>4930.3739999999998</v>
      </c>
      <c r="J106" s="270">
        <f>H106/I106-1</f>
        <v>3.5439254709683281</v>
      </c>
    </row>
    <row r="107" spans="2:10" ht="14.4" thickBot="1" x14ac:dyDescent="0.3">
      <c r="B107" s="184" t="s">
        <v>268</v>
      </c>
      <c r="C107" s="179">
        <v>13970.57</v>
      </c>
      <c r="D107" s="179">
        <v>8783.652</v>
      </c>
      <c r="E107" s="136">
        <f>C107/D107-1</f>
        <v>0.59051952422523102</v>
      </c>
      <c r="G107" s="271" t="s">
        <v>273</v>
      </c>
      <c r="H107" s="272" t="s">
        <v>265</v>
      </c>
      <c r="I107" s="272" t="s">
        <v>274</v>
      </c>
      <c r="J107" s="263"/>
    </row>
    <row r="108" spans="2:10" x14ac:dyDescent="0.25">
      <c r="B108" s="185" t="s">
        <v>269</v>
      </c>
      <c r="C108" s="180">
        <v>-9621.23</v>
      </c>
      <c r="D108" s="180">
        <v>-6032.28</v>
      </c>
      <c r="E108" s="136"/>
      <c r="G108" s="260" t="s">
        <v>275</v>
      </c>
      <c r="H108" s="273"/>
      <c r="I108" s="273"/>
      <c r="J108" s="263"/>
    </row>
    <row r="109" spans="2:10" x14ac:dyDescent="0.25">
      <c r="B109" s="184" t="s">
        <v>326</v>
      </c>
      <c r="C109" s="135">
        <v>2149.788</v>
      </c>
      <c r="D109" s="135">
        <v>1005.974</v>
      </c>
      <c r="E109" s="136">
        <f>C109/D109-1</f>
        <v>1.1370214339535614</v>
      </c>
      <c r="G109" s="266" t="s">
        <v>366</v>
      </c>
      <c r="H109" s="273">
        <v>35510.934000000001</v>
      </c>
      <c r="I109" s="273">
        <v>25059.030999999999</v>
      </c>
      <c r="J109" s="274">
        <f t="shared" ref="J109:J122" si="9">H109/I109-1</f>
        <v>0.41709126741572744</v>
      </c>
    </row>
    <row r="110" spans="2:10" ht="14.4" thickBot="1" x14ac:dyDescent="0.3">
      <c r="B110" s="185" t="s">
        <v>271</v>
      </c>
      <c r="C110" s="181">
        <v>-687.93200000000002</v>
      </c>
      <c r="D110" s="181">
        <v>-321.91199999999998</v>
      </c>
      <c r="E110" s="136"/>
      <c r="G110" s="266" t="s">
        <v>375</v>
      </c>
      <c r="H110" s="273">
        <f>1796.702</f>
        <v>1796.702</v>
      </c>
      <c r="I110" s="273">
        <v>814.56299999999999</v>
      </c>
      <c r="J110" s="274">
        <f t="shared" si="9"/>
        <v>1.2057250329317681</v>
      </c>
    </row>
    <row r="111" spans="2:10" ht="14.4" thickBot="1" x14ac:dyDescent="0.3">
      <c r="B111" s="186" t="s">
        <v>272</v>
      </c>
      <c r="C111" s="139">
        <f>SUM(C109:C110)</f>
        <v>1461.856</v>
      </c>
      <c r="D111" s="139">
        <f>SUM(D109:D110)</f>
        <v>684.06200000000013</v>
      </c>
      <c r="E111" s="187">
        <f>C111/D111-1</f>
        <v>1.1370226675359834</v>
      </c>
      <c r="G111" s="266" t="s">
        <v>282</v>
      </c>
      <c r="H111" s="273">
        <v>2807.14</v>
      </c>
      <c r="I111" s="273">
        <v>3200.1570000000002</v>
      </c>
      <c r="J111" s="274">
        <f t="shared" si="9"/>
        <v>-0.12281178704669815</v>
      </c>
    </row>
    <row r="112" spans="2:10" ht="14.4" thickBot="1" x14ac:dyDescent="0.3">
      <c r="B112" s="188" t="s">
        <v>273</v>
      </c>
      <c r="C112" s="135" t="s">
        <v>265</v>
      </c>
      <c r="D112" s="135" t="s">
        <v>274</v>
      </c>
      <c r="E112" s="136"/>
      <c r="G112" s="266" t="s">
        <v>376</v>
      </c>
      <c r="H112" s="273">
        <v>9161.5630000000001</v>
      </c>
      <c r="I112" s="273">
        <v>6945.3770000000004</v>
      </c>
      <c r="J112" s="274">
        <f t="shared" si="9"/>
        <v>0.31908793431947613</v>
      </c>
    </row>
    <row r="113" spans="2:10" x14ac:dyDescent="0.25">
      <c r="B113" s="189" t="s">
        <v>275</v>
      </c>
      <c r="C113" s="181"/>
      <c r="D113" s="181"/>
      <c r="E113" s="190"/>
      <c r="G113" s="266" t="s">
        <v>377</v>
      </c>
      <c r="H113" s="273">
        <v>247520.99600000001</v>
      </c>
      <c r="I113" s="273">
        <v>190710.23499999999</v>
      </c>
      <c r="J113" s="274">
        <f t="shared" si="9"/>
        <v>0.29789046717917378</v>
      </c>
    </row>
    <row r="114" spans="2:10" x14ac:dyDescent="0.25">
      <c r="B114" s="189" t="s">
        <v>276</v>
      </c>
      <c r="C114" s="181"/>
      <c r="D114" s="181"/>
      <c r="E114" s="190"/>
      <c r="G114" s="266" t="s">
        <v>378</v>
      </c>
      <c r="H114" s="273">
        <v>19286</v>
      </c>
      <c r="I114" s="273">
        <v>13133.245999999999</v>
      </c>
      <c r="J114" s="274">
        <f t="shared" si="9"/>
        <v>0.46848692242572798</v>
      </c>
    </row>
    <row r="115" spans="2:10" x14ac:dyDescent="0.25">
      <c r="B115" s="191" t="s">
        <v>277</v>
      </c>
      <c r="C115" s="138">
        <v>5662.18</v>
      </c>
      <c r="D115" s="138">
        <v>5421.0640000000003</v>
      </c>
      <c r="E115" s="192">
        <f>C115/D115-1</f>
        <v>4.4477615464417974E-2</v>
      </c>
      <c r="G115" s="266" t="s">
        <v>337</v>
      </c>
      <c r="H115" s="273">
        <v>70.694999999999993</v>
      </c>
      <c r="I115" s="273">
        <v>13.448</v>
      </c>
      <c r="J115" s="274">
        <f t="shared" si="9"/>
        <v>4.2569155264723371</v>
      </c>
    </row>
    <row r="116" spans="2:10" x14ac:dyDescent="0.25">
      <c r="B116" s="191" t="s">
        <v>279</v>
      </c>
      <c r="C116" s="138">
        <v>15.05</v>
      </c>
      <c r="D116" s="138">
        <v>7.2880000000000003</v>
      </c>
      <c r="E116" s="192">
        <f>C116/D116-1</f>
        <v>1.0650384193194293</v>
      </c>
      <c r="G116" s="266" t="s">
        <v>379</v>
      </c>
      <c r="H116" s="273">
        <v>120.14100000000001</v>
      </c>
      <c r="I116" s="273">
        <v>120.14100000000001</v>
      </c>
      <c r="J116" s="274">
        <f t="shared" si="9"/>
        <v>0</v>
      </c>
    </row>
    <row r="117" spans="2:10" x14ac:dyDescent="0.25">
      <c r="B117" s="191" t="s">
        <v>313</v>
      </c>
      <c r="C117" s="138">
        <v>0</v>
      </c>
      <c r="D117" s="138">
        <v>0.73799999999999999</v>
      </c>
      <c r="E117" s="192">
        <v>-1</v>
      </c>
      <c r="G117" s="266" t="s">
        <v>380</v>
      </c>
      <c r="H117" s="273">
        <v>5272.884</v>
      </c>
      <c r="I117" s="273">
        <v>4452.558</v>
      </c>
      <c r="J117" s="274">
        <f t="shared" si="9"/>
        <v>0.18423701611523091</v>
      </c>
    </row>
    <row r="118" spans="2:10" x14ac:dyDescent="0.25">
      <c r="B118" s="191" t="s">
        <v>327</v>
      </c>
      <c r="C118" s="138">
        <v>1198.145</v>
      </c>
      <c r="D118" s="138">
        <v>1198.5550000000001</v>
      </c>
      <c r="E118" s="192">
        <f>C118/D118-1</f>
        <v>-3.42078586297756E-4</v>
      </c>
      <c r="G118" s="266" t="s">
        <v>381</v>
      </c>
      <c r="H118" s="273">
        <v>13259</v>
      </c>
      <c r="I118" s="273">
        <v>13259</v>
      </c>
      <c r="J118" s="274">
        <f t="shared" si="9"/>
        <v>0</v>
      </c>
    </row>
    <row r="119" spans="2:10" x14ac:dyDescent="0.25">
      <c r="B119" s="193" t="s">
        <v>314</v>
      </c>
      <c r="C119" s="135">
        <f>SUM(C115:C118)</f>
        <v>6875.375</v>
      </c>
      <c r="D119" s="135">
        <f>SUM(D115:D118)</f>
        <v>6627.6450000000004</v>
      </c>
      <c r="E119" s="190">
        <f>C119/D119-1</f>
        <v>3.7378284443418286E-2</v>
      </c>
      <c r="G119" s="266" t="s">
        <v>348</v>
      </c>
      <c r="H119" s="273">
        <v>13980.782999999999</v>
      </c>
      <c r="I119" s="273">
        <v>13886.880999999999</v>
      </c>
      <c r="J119" s="274">
        <f t="shared" si="9"/>
        <v>6.7619215574756808E-3</v>
      </c>
    </row>
    <row r="120" spans="2:10" x14ac:dyDescent="0.25">
      <c r="B120" s="193"/>
      <c r="C120" s="135"/>
      <c r="D120" s="135"/>
      <c r="E120" s="190"/>
      <c r="G120" s="266" t="s">
        <v>279</v>
      </c>
      <c r="H120" s="273">
        <v>357.05399999999997</v>
      </c>
      <c r="I120" s="273">
        <v>231.809</v>
      </c>
      <c r="J120" s="274">
        <f t="shared" si="9"/>
        <v>0.54029394889758375</v>
      </c>
    </row>
    <row r="121" spans="2:10" x14ac:dyDescent="0.25">
      <c r="B121" s="193" t="s">
        <v>281</v>
      </c>
      <c r="C121" s="138"/>
      <c r="D121" s="138"/>
      <c r="E121" s="192"/>
      <c r="G121" s="266" t="s">
        <v>382</v>
      </c>
      <c r="H121" s="273">
        <v>3371.9349999999999</v>
      </c>
      <c r="I121" s="273">
        <v>3190.6509999999998</v>
      </c>
      <c r="J121" s="274">
        <f t="shared" si="9"/>
        <v>5.6817245132733118E-2</v>
      </c>
    </row>
    <row r="122" spans="2:10" x14ac:dyDescent="0.25">
      <c r="B122" s="191" t="s">
        <v>282</v>
      </c>
      <c r="C122" s="138">
        <v>7299.866</v>
      </c>
      <c r="D122" s="138">
        <v>6508.09</v>
      </c>
      <c r="E122" s="192">
        <f t="shared" ref="E122:E127" si="10">C122/D122-1</f>
        <v>0.12166027206138819</v>
      </c>
      <c r="G122" s="260" t="s">
        <v>289</v>
      </c>
      <c r="H122" s="275">
        <f>SUM(H109:H121)</f>
        <v>352515.82700000005</v>
      </c>
      <c r="I122" s="275">
        <f>SUM(I109:I121)</f>
        <v>275017.09700000001</v>
      </c>
      <c r="J122" s="263">
        <f t="shared" si="9"/>
        <v>0.2817960441201226</v>
      </c>
    </row>
    <row r="123" spans="2:10" x14ac:dyDescent="0.25">
      <c r="B123" s="191" t="s">
        <v>283</v>
      </c>
      <c r="C123" s="138">
        <v>1666.134</v>
      </c>
      <c r="D123" s="138">
        <v>1092.9110000000001</v>
      </c>
      <c r="E123" s="192">
        <f t="shared" si="10"/>
        <v>0.52449193026696594</v>
      </c>
      <c r="G123" s="260"/>
      <c r="H123" s="275"/>
      <c r="I123" s="275"/>
      <c r="J123" s="263"/>
    </row>
    <row r="124" spans="2:10" x14ac:dyDescent="0.25">
      <c r="B124" s="191" t="s">
        <v>328</v>
      </c>
      <c r="C124" s="138">
        <v>297.38400000000001</v>
      </c>
      <c r="D124" s="138">
        <v>2771.0639999999999</v>
      </c>
      <c r="E124" s="192">
        <f t="shared" si="10"/>
        <v>-0.89268237759936253</v>
      </c>
      <c r="G124" s="260" t="s">
        <v>330</v>
      </c>
      <c r="H124" s="275"/>
      <c r="I124" s="275"/>
      <c r="J124" s="263"/>
    </row>
    <row r="125" spans="2:10" x14ac:dyDescent="0.25">
      <c r="B125" s="191" t="s">
        <v>329</v>
      </c>
      <c r="C125" s="138">
        <v>4265.07</v>
      </c>
      <c r="D125" s="138">
        <v>3383.3629999999998</v>
      </c>
      <c r="E125" s="192">
        <f t="shared" si="10"/>
        <v>0.26060076911640873</v>
      </c>
      <c r="G125" s="266" t="s">
        <v>383</v>
      </c>
      <c r="H125" s="273">
        <v>3620.9110000000001</v>
      </c>
      <c r="I125" s="273">
        <v>1876.0050000000001</v>
      </c>
      <c r="J125" s="274">
        <f t="shared" ref="J125:J133" si="11">H125/I125-1</f>
        <v>0.93011799009064466</v>
      </c>
    </row>
    <row r="126" spans="2:10" x14ac:dyDescent="0.25">
      <c r="B126" s="193" t="s">
        <v>288</v>
      </c>
      <c r="C126" s="135">
        <f>SUM(C122:C125)</f>
        <v>13528.454</v>
      </c>
      <c r="D126" s="135">
        <f>SUM(D122:D125)</f>
        <v>13755.428</v>
      </c>
      <c r="E126" s="190">
        <f t="shared" si="10"/>
        <v>-1.6500686129141129E-2</v>
      </c>
      <c r="G126" s="266" t="s">
        <v>384</v>
      </c>
      <c r="H126" s="273">
        <v>46596.93</v>
      </c>
      <c r="I126" s="273">
        <v>21299.956999999999</v>
      </c>
      <c r="J126" s="274">
        <f t="shared" si="11"/>
        <v>1.1876537121647712</v>
      </c>
    </row>
    <row r="127" spans="2:10" x14ac:dyDescent="0.25">
      <c r="B127" s="193" t="s">
        <v>289</v>
      </c>
      <c r="C127" s="135">
        <f>C119+C126</f>
        <v>20403.828999999998</v>
      </c>
      <c r="D127" s="135">
        <f>D119+D126</f>
        <v>20383.073</v>
      </c>
      <c r="E127" s="190">
        <f t="shared" si="10"/>
        <v>1.0182959164204419E-3</v>
      </c>
      <c r="G127" s="266" t="s">
        <v>385</v>
      </c>
      <c r="H127" s="273">
        <v>15185.906000000001</v>
      </c>
      <c r="I127" s="273">
        <v>12755.353999999999</v>
      </c>
      <c r="J127" s="274">
        <f t="shared" si="11"/>
        <v>0.19055151272163839</v>
      </c>
    </row>
    <row r="128" spans="2:10" x14ac:dyDescent="0.25">
      <c r="B128" s="193"/>
      <c r="C128" s="135"/>
      <c r="D128" s="135"/>
      <c r="E128" s="190"/>
      <c r="G128" s="266" t="s">
        <v>386</v>
      </c>
      <c r="H128" s="273">
        <v>1610.1610000000001</v>
      </c>
      <c r="I128" s="273">
        <v>2146.8809999999999</v>
      </c>
      <c r="J128" s="274">
        <f t="shared" si="11"/>
        <v>-0.24999988355199931</v>
      </c>
    </row>
    <row r="129" spans="2:10" x14ac:dyDescent="0.25">
      <c r="B129" s="193" t="s">
        <v>330</v>
      </c>
      <c r="C129" s="135"/>
      <c r="D129" s="135"/>
      <c r="E129" s="190"/>
      <c r="G129" s="266" t="s">
        <v>394</v>
      </c>
      <c r="H129" s="273">
        <v>163.15299999999999</v>
      </c>
      <c r="I129" s="273">
        <v>45.341000000000001</v>
      </c>
      <c r="J129" s="274">
        <f t="shared" si="11"/>
        <v>2.5983546900156589</v>
      </c>
    </row>
    <row r="130" spans="2:10" x14ac:dyDescent="0.25">
      <c r="B130" s="193" t="s">
        <v>290</v>
      </c>
      <c r="C130" s="138"/>
      <c r="D130" s="138"/>
      <c r="E130" s="192"/>
      <c r="G130" s="266" t="s">
        <v>387</v>
      </c>
      <c r="H130" s="273">
        <v>174620.46100000001</v>
      </c>
      <c r="I130" s="273">
        <v>144509.54</v>
      </c>
      <c r="J130" s="274">
        <f t="shared" si="11"/>
        <v>0.20836631962152818</v>
      </c>
    </row>
    <row r="131" spans="2:10" x14ac:dyDescent="0.25">
      <c r="B131" s="191" t="s">
        <v>296</v>
      </c>
      <c r="C131" s="138">
        <v>1345.75</v>
      </c>
      <c r="D131" s="138">
        <v>1519.3340000000001</v>
      </c>
      <c r="E131" s="192">
        <f>C131/D131-1</f>
        <v>-0.11425005956557288</v>
      </c>
      <c r="G131" s="266" t="s">
        <v>388</v>
      </c>
      <c r="H131" s="273">
        <v>3477.835</v>
      </c>
      <c r="I131" s="273">
        <v>3861.0909999999999</v>
      </c>
      <c r="J131" s="274">
        <f t="shared" si="11"/>
        <v>-9.9261063777051572E-2</v>
      </c>
    </row>
    <row r="132" spans="2:10" x14ac:dyDescent="0.25">
      <c r="B132" s="191" t="s">
        <v>331</v>
      </c>
      <c r="C132" s="138">
        <v>31.492000000000001</v>
      </c>
      <c r="D132" s="138">
        <v>32.587000000000003</v>
      </c>
      <c r="E132" s="192">
        <f>C132/D132-1</f>
        <v>-3.3602356768036357E-2</v>
      </c>
      <c r="G132" s="266" t="s">
        <v>332</v>
      </c>
      <c r="H132" s="273">
        <v>7231.8739999999998</v>
      </c>
      <c r="I132" s="273">
        <v>7056.6559999999999</v>
      </c>
      <c r="J132" s="274">
        <f t="shared" si="11"/>
        <v>2.4830174518922332E-2</v>
      </c>
    </row>
    <row r="133" spans="2:10" x14ac:dyDescent="0.25">
      <c r="B133" s="191" t="s">
        <v>332</v>
      </c>
      <c r="C133" s="138">
        <v>986.48599999999999</v>
      </c>
      <c r="D133" s="138">
        <v>986.48199999999997</v>
      </c>
      <c r="E133" s="192">
        <f>C133/D133-1</f>
        <v>4.0548129616180262E-6</v>
      </c>
      <c r="G133" s="260" t="s">
        <v>299</v>
      </c>
      <c r="H133" s="275">
        <f>SUM(H125:H132)</f>
        <v>252507.231</v>
      </c>
      <c r="I133" s="275">
        <f>SUM(I125:I132)</f>
        <v>193550.82499999998</v>
      </c>
      <c r="J133" s="263">
        <f t="shared" si="11"/>
        <v>0.30460426092216353</v>
      </c>
    </row>
    <row r="134" spans="2:10" x14ac:dyDescent="0.25">
      <c r="B134" s="191" t="s">
        <v>333</v>
      </c>
      <c r="C134" s="138">
        <v>314.71199999999999</v>
      </c>
      <c r="D134" s="138">
        <v>257.11</v>
      </c>
      <c r="E134" s="192">
        <f>C134/D134-1</f>
        <v>0.22403640465170538</v>
      </c>
      <c r="G134" s="260"/>
      <c r="H134" s="275"/>
      <c r="I134" s="275"/>
      <c r="J134" s="263"/>
    </row>
    <row r="135" spans="2:10" x14ac:dyDescent="0.25">
      <c r="B135" s="193" t="s">
        <v>293</v>
      </c>
      <c r="C135" s="135">
        <f>SUM(C131:C134)</f>
        <v>2678.44</v>
      </c>
      <c r="D135" s="135">
        <f>SUM(D131:D134)</f>
        <v>2795.5130000000004</v>
      </c>
      <c r="E135" s="190">
        <f>C135/D135-1</f>
        <v>-4.187889664616129E-2</v>
      </c>
      <c r="G135" s="260" t="s">
        <v>300</v>
      </c>
      <c r="H135" s="275"/>
      <c r="I135" s="275"/>
      <c r="J135" s="263"/>
    </row>
    <row r="136" spans="2:10" x14ac:dyDescent="0.25">
      <c r="B136" s="193"/>
      <c r="C136" s="135"/>
      <c r="D136" s="135"/>
      <c r="E136" s="190"/>
      <c r="G136" s="266" t="s">
        <v>389</v>
      </c>
      <c r="H136" s="273">
        <v>2940.933</v>
      </c>
      <c r="I136" s="273">
        <v>2940.933</v>
      </c>
      <c r="J136" s="274">
        <f t="shared" ref="J136:J143" si="12">H136/I136-1</f>
        <v>0</v>
      </c>
    </row>
    <row r="137" spans="2:10" x14ac:dyDescent="0.25">
      <c r="B137" s="193" t="s">
        <v>294</v>
      </c>
      <c r="C137" s="135"/>
      <c r="D137" s="135"/>
      <c r="E137" s="190"/>
      <c r="G137" s="266" t="s">
        <v>302</v>
      </c>
      <c r="H137" s="273">
        <v>6412.357</v>
      </c>
      <c r="I137" s="273">
        <v>6412.357</v>
      </c>
      <c r="J137" s="274">
        <f t="shared" si="12"/>
        <v>0</v>
      </c>
    </row>
    <row r="138" spans="2:10" x14ac:dyDescent="0.25">
      <c r="B138" s="191" t="s">
        <v>334</v>
      </c>
      <c r="C138" s="138">
        <v>3044.29</v>
      </c>
      <c r="D138" s="138">
        <v>3200.6570000000002</v>
      </c>
      <c r="E138" s="192">
        <f t="shared" ref="E138:E143" si="13">C138/D138-1</f>
        <v>-4.8854657028228998E-2</v>
      </c>
      <c r="G138" s="266" t="s">
        <v>306</v>
      </c>
      <c r="H138" s="273">
        <v>63272.786</v>
      </c>
      <c r="I138" s="273">
        <v>45666.889000000003</v>
      </c>
      <c r="J138" s="274">
        <f t="shared" si="12"/>
        <v>0.38552871425071222</v>
      </c>
    </row>
    <row r="139" spans="2:10" x14ac:dyDescent="0.25">
      <c r="B139" s="191" t="s">
        <v>297</v>
      </c>
      <c r="C139" s="138">
        <v>704.83299999999997</v>
      </c>
      <c r="D139" s="138">
        <v>299.04199999999997</v>
      </c>
      <c r="E139" s="192">
        <f t="shared" si="13"/>
        <v>1.3569699239571702</v>
      </c>
      <c r="G139" s="266" t="s">
        <v>390</v>
      </c>
      <c r="H139" s="273">
        <v>15044.96</v>
      </c>
      <c r="I139" s="273">
        <v>14303.164000000001</v>
      </c>
      <c r="J139" s="274">
        <f t="shared" si="12"/>
        <v>5.1862371150886544E-2</v>
      </c>
    </row>
    <row r="140" spans="2:10" x14ac:dyDescent="0.25">
      <c r="B140" s="191" t="s">
        <v>296</v>
      </c>
      <c r="C140" s="138">
        <v>4215.3040000000001</v>
      </c>
      <c r="D140" s="138">
        <v>5139.7830000000004</v>
      </c>
      <c r="E140" s="192">
        <f t="shared" si="13"/>
        <v>-0.17986732124683091</v>
      </c>
      <c r="G140" s="266" t="s">
        <v>391</v>
      </c>
      <c r="H140" s="273">
        <v>1320.6089999999999</v>
      </c>
      <c r="I140" s="273">
        <v>1108.348</v>
      </c>
      <c r="J140" s="274">
        <f t="shared" si="12"/>
        <v>0.19151114992764007</v>
      </c>
    </row>
    <row r="141" spans="2:10" x14ac:dyDescent="0.25">
      <c r="B141" s="191" t="s">
        <v>333</v>
      </c>
      <c r="C141" s="138">
        <v>26.934000000000001</v>
      </c>
      <c r="D141" s="138">
        <v>157.6</v>
      </c>
      <c r="E141" s="192">
        <f t="shared" si="13"/>
        <v>-0.82909898477157362</v>
      </c>
      <c r="G141" s="266" t="s">
        <v>361</v>
      </c>
      <c r="H141" s="273">
        <v>1113.597</v>
      </c>
      <c r="I141" s="273">
        <v>1113.597</v>
      </c>
      <c r="J141" s="274">
        <f t="shared" si="12"/>
        <v>0</v>
      </c>
    </row>
    <row r="142" spans="2:10" ht="14.4" thickBot="1" x14ac:dyDescent="0.3">
      <c r="B142" s="193" t="s">
        <v>298</v>
      </c>
      <c r="C142" s="135">
        <f>SUM(C138:C141)</f>
        <v>7991.3609999999999</v>
      </c>
      <c r="D142" s="135">
        <f>SUM(D138:D141)</f>
        <v>8797.0820000000003</v>
      </c>
      <c r="E142" s="190">
        <f t="shared" si="13"/>
        <v>-9.1589574815831076E-2</v>
      </c>
      <c r="G142" s="266" t="s">
        <v>392</v>
      </c>
      <c r="H142" s="273">
        <v>9903.3539999999994</v>
      </c>
      <c r="I142" s="273">
        <v>9920.9809999999998</v>
      </c>
      <c r="J142" s="274">
        <f t="shared" si="12"/>
        <v>-1.7767396187937656E-3</v>
      </c>
    </row>
    <row r="143" spans="2:10" ht="14.4" thickBot="1" x14ac:dyDescent="0.3">
      <c r="B143" s="193" t="s">
        <v>299</v>
      </c>
      <c r="C143" s="135">
        <f>C142+C135</f>
        <v>10669.800999999999</v>
      </c>
      <c r="D143" s="135">
        <f>D142+D135</f>
        <v>11592.595000000001</v>
      </c>
      <c r="E143" s="190">
        <f t="shared" si="13"/>
        <v>-7.9602021807887002E-2</v>
      </c>
      <c r="G143" s="276" t="s">
        <v>307</v>
      </c>
      <c r="H143" s="277">
        <f>SUM(H136:H142)</f>
        <v>100008.59599999999</v>
      </c>
      <c r="I143" s="277">
        <f>SUM(I136:I142)</f>
        <v>81466.269</v>
      </c>
      <c r="J143" s="270">
        <f t="shared" si="12"/>
        <v>0.22760741626697034</v>
      </c>
    </row>
    <row r="144" spans="2:10" x14ac:dyDescent="0.25">
      <c r="B144" s="193"/>
      <c r="C144" s="135"/>
      <c r="D144" s="135"/>
      <c r="E144" s="190"/>
      <c r="G144" s="147"/>
      <c r="H144" s="147"/>
      <c r="I144" s="147"/>
      <c r="J144" s="147"/>
    </row>
    <row r="145" spans="2:5" x14ac:dyDescent="0.25">
      <c r="B145" s="193" t="s">
        <v>300</v>
      </c>
      <c r="C145" s="138"/>
      <c r="D145" s="138"/>
      <c r="E145" s="190"/>
    </row>
    <row r="146" spans="2:5" x14ac:dyDescent="0.25">
      <c r="B146" s="191" t="s">
        <v>301</v>
      </c>
      <c r="C146" s="138">
        <v>862.61699999999996</v>
      </c>
      <c r="D146" s="138">
        <v>862.61699999999996</v>
      </c>
      <c r="E146" s="192">
        <f>C146/D146-1</f>
        <v>0</v>
      </c>
    </row>
    <row r="147" spans="2:5" x14ac:dyDescent="0.25">
      <c r="B147" s="191" t="s">
        <v>302</v>
      </c>
      <c r="C147" s="138">
        <v>3012.0650000000001</v>
      </c>
      <c r="D147" s="138">
        <v>3012.0650000000001</v>
      </c>
      <c r="E147" s="192">
        <f>C147/D147-1</f>
        <v>0</v>
      </c>
    </row>
    <row r="148" spans="2:5" x14ac:dyDescent="0.25">
      <c r="B148" s="191" t="s">
        <v>306</v>
      </c>
      <c r="C148" s="138">
        <v>5451.201</v>
      </c>
      <c r="D148" s="138">
        <v>4506.915</v>
      </c>
      <c r="E148" s="192">
        <f>C148/D148-1</f>
        <v>0.20951937189851599</v>
      </c>
    </row>
    <row r="149" spans="2:5" ht="14.4" thickBot="1" x14ac:dyDescent="0.3">
      <c r="B149" s="191" t="s">
        <v>335</v>
      </c>
      <c r="C149" s="138">
        <v>408.14400000000001</v>
      </c>
      <c r="D149" s="138">
        <v>408.14400000000001</v>
      </c>
      <c r="E149" s="192">
        <f>C149/D149-1</f>
        <v>0</v>
      </c>
    </row>
    <row r="150" spans="2:5" ht="14.4" thickBot="1" x14ac:dyDescent="0.3">
      <c r="B150" s="194" t="s">
        <v>307</v>
      </c>
      <c r="C150" s="139">
        <f>SUM(C146:C149)</f>
        <v>9734.027</v>
      </c>
      <c r="D150" s="139">
        <f>SUM(D146:D149)</f>
        <v>8789.741</v>
      </c>
      <c r="E150" s="187">
        <f>C150/D150-1</f>
        <v>0.10743046922542998</v>
      </c>
    </row>
    <row r="151" spans="2:5" ht="14.4" thickBot="1" x14ac:dyDescent="0.3">
      <c r="B151" s="147"/>
      <c r="C151" s="147"/>
      <c r="D151" s="147"/>
      <c r="E151" s="147"/>
    </row>
    <row r="152" spans="2:5" x14ac:dyDescent="0.25">
      <c r="B152" s="292" t="s">
        <v>263</v>
      </c>
      <c r="C152" s="293"/>
      <c r="D152" s="293"/>
      <c r="E152" s="294"/>
    </row>
    <row r="153" spans="2:5" ht="14.4" thickBot="1" x14ac:dyDescent="0.3">
      <c r="B153" s="295" t="s">
        <v>264</v>
      </c>
      <c r="C153" s="296"/>
      <c r="D153" s="296"/>
      <c r="E153" s="297"/>
    </row>
    <row r="154" spans="2:5" x14ac:dyDescent="0.25">
      <c r="B154" s="125"/>
      <c r="C154" s="126" t="s">
        <v>265</v>
      </c>
      <c r="D154" s="126" t="s">
        <v>266</v>
      </c>
      <c r="E154" s="127"/>
    </row>
    <row r="155" spans="2:5" ht="14.4" thickBot="1" x14ac:dyDescent="0.3">
      <c r="B155" s="128"/>
      <c r="C155" s="124" t="s">
        <v>267</v>
      </c>
      <c r="D155" s="124" t="s">
        <v>267</v>
      </c>
      <c r="E155" s="129"/>
    </row>
    <row r="156" spans="2:5" x14ac:dyDescent="0.25">
      <c r="B156" s="130"/>
      <c r="C156" s="131"/>
      <c r="D156" s="132"/>
      <c r="E156" s="133"/>
    </row>
    <row r="157" spans="2:5" x14ac:dyDescent="0.25">
      <c r="B157" s="134" t="s">
        <v>268</v>
      </c>
      <c r="C157" s="135">
        <v>223198.927</v>
      </c>
      <c r="D157" s="135">
        <v>116130.96</v>
      </c>
      <c r="E157" s="136">
        <f>C157/D157-1</f>
        <v>0.92195885576077208</v>
      </c>
    </row>
    <row r="158" spans="2:5" x14ac:dyDescent="0.25">
      <c r="B158" s="137" t="s">
        <v>269</v>
      </c>
      <c r="C158" s="138">
        <v>-160586.622</v>
      </c>
      <c r="D158" s="138">
        <v>-78654.308000000005</v>
      </c>
      <c r="E158" s="136"/>
    </row>
    <row r="159" spans="2:5" x14ac:dyDescent="0.25">
      <c r="B159" s="134" t="s">
        <v>270</v>
      </c>
      <c r="C159" s="135">
        <v>-150234.75700000001</v>
      </c>
      <c r="D159" s="135">
        <v>-41433.192999999999</v>
      </c>
      <c r="E159" s="136">
        <f>(C159/D159-1)</f>
        <v>2.6259517097801277</v>
      </c>
    </row>
    <row r="160" spans="2:5" ht="14.4" thickBot="1" x14ac:dyDescent="0.3">
      <c r="B160" s="137" t="s">
        <v>271</v>
      </c>
      <c r="C160" s="138">
        <v>43451.65</v>
      </c>
      <c r="D160" s="138">
        <v>17839.885999999999</v>
      </c>
      <c r="E160" s="136"/>
    </row>
    <row r="161" spans="2:5" ht="14.4" thickBot="1" x14ac:dyDescent="0.3">
      <c r="B161" s="134" t="s">
        <v>272</v>
      </c>
      <c r="C161" s="139">
        <f>SUM(C159:C160)</f>
        <v>-106783.10700000002</v>
      </c>
      <c r="D161" s="139">
        <f>SUM(D159:D160)</f>
        <v>-23593.307000000001</v>
      </c>
      <c r="E161" s="140">
        <f>(C161/D161-1)</f>
        <v>3.525991502590121</v>
      </c>
    </row>
    <row r="162" spans="2:5" ht="14.4" thickBot="1" x14ac:dyDescent="0.3">
      <c r="B162" s="141" t="s">
        <v>273</v>
      </c>
      <c r="C162" s="135" t="s">
        <v>265</v>
      </c>
      <c r="D162" s="135" t="s">
        <v>274</v>
      </c>
      <c r="E162" s="142"/>
    </row>
    <row r="163" spans="2:5" x14ac:dyDescent="0.25">
      <c r="B163" s="143" t="s">
        <v>275</v>
      </c>
      <c r="C163" s="135"/>
      <c r="D163" s="135"/>
      <c r="E163" s="136"/>
    </row>
    <row r="164" spans="2:5" x14ac:dyDescent="0.25">
      <c r="B164" s="143" t="s">
        <v>276</v>
      </c>
      <c r="C164" s="138"/>
      <c r="D164" s="138"/>
      <c r="E164" s="136"/>
    </row>
    <row r="165" spans="2:5" x14ac:dyDescent="0.25">
      <c r="B165" s="144" t="s">
        <v>277</v>
      </c>
      <c r="C165" s="138">
        <v>262089.35399999999</v>
      </c>
      <c r="D165" s="138">
        <v>253320.30799999999</v>
      </c>
      <c r="E165" s="145">
        <f>C165/D165-1</f>
        <v>3.4616435094497078E-2</v>
      </c>
    </row>
    <row r="166" spans="2:5" x14ac:dyDescent="0.25">
      <c r="B166" s="144" t="s">
        <v>278</v>
      </c>
      <c r="C166" s="138">
        <v>15583.005999999999</v>
      </c>
      <c r="D166" s="138">
        <v>18629.75</v>
      </c>
      <c r="E166" s="145">
        <f>C166/D166-1</f>
        <v>-0.16354186180705599</v>
      </c>
    </row>
    <row r="167" spans="2:5" x14ac:dyDescent="0.25">
      <c r="B167" s="144" t="s">
        <v>279</v>
      </c>
      <c r="C167" s="138">
        <v>4749.3869999999997</v>
      </c>
      <c r="D167" s="138">
        <v>4954.6040000000003</v>
      </c>
      <c r="E167" s="145">
        <f>C167/D167-1</f>
        <v>-4.1419455520562365E-2</v>
      </c>
    </row>
    <row r="168" spans="2:5" x14ac:dyDescent="0.25">
      <c r="B168" s="144" t="s">
        <v>280</v>
      </c>
      <c r="C168" s="138">
        <v>106671.355</v>
      </c>
      <c r="D168" s="138">
        <v>61984.389000000003</v>
      </c>
      <c r="E168" s="145">
        <f>C168/D168-1</f>
        <v>0.72093904160287825</v>
      </c>
    </row>
    <row r="169" spans="2:5" x14ac:dyDescent="0.25">
      <c r="B169" s="143" t="s">
        <v>276</v>
      </c>
      <c r="C169" s="135">
        <f>SUM(C165:C168)</f>
        <v>389093.10199999996</v>
      </c>
      <c r="D169" s="135">
        <f>SUM(D165:D168)</f>
        <v>338889.05099999998</v>
      </c>
      <c r="E169" s="136">
        <f>C169/D169-1</f>
        <v>0.14814303044567811</v>
      </c>
    </row>
    <row r="170" spans="2:5" x14ac:dyDescent="0.25">
      <c r="B170" s="144"/>
      <c r="C170" s="135"/>
      <c r="D170" s="135"/>
      <c r="E170" s="136"/>
    </row>
    <row r="171" spans="2:5" x14ac:dyDescent="0.25">
      <c r="B171" s="143" t="s">
        <v>281</v>
      </c>
      <c r="C171" s="138"/>
      <c r="D171" s="138"/>
      <c r="E171" s="145"/>
    </row>
    <row r="172" spans="2:5" x14ac:dyDescent="0.25">
      <c r="B172" s="144" t="s">
        <v>282</v>
      </c>
      <c r="C172" s="138">
        <v>57574.61</v>
      </c>
      <c r="D172" s="138">
        <v>48503.249000000003</v>
      </c>
      <c r="E172" s="145">
        <f>C172/D172-1</f>
        <v>0.18702584233068587</v>
      </c>
    </row>
    <row r="173" spans="2:5" x14ac:dyDescent="0.25">
      <c r="B173" s="144" t="s">
        <v>283</v>
      </c>
      <c r="C173" s="138">
        <v>45710.476999999999</v>
      </c>
      <c r="D173" s="138">
        <v>11062.213</v>
      </c>
      <c r="E173" s="145">
        <f>C173/D173-1</f>
        <v>3.13212772164123</v>
      </c>
    </row>
    <row r="174" spans="2:5" x14ac:dyDescent="0.25">
      <c r="B174" s="144" t="s">
        <v>284</v>
      </c>
      <c r="C174" s="138">
        <v>0</v>
      </c>
      <c r="D174" s="138">
        <v>193670.26300000001</v>
      </c>
      <c r="E174" s="145">
        <f>C174/D174-1</f>
        <v>-1</v>
      </c>
    </row>
    <row r="175" spans="2:5" x14ac:dyDescent="0.25">
      <c r="B175" s="144" t="s">
        <v>285</v>
      </c>
      <c r="C175" s="138">
        <v>27000</v>
      </c>
      <c r="D175" s="138">
        <v>0</v>
      </c>
      <c r="E175" s="145">
        <v>1</v>
      </c>
    </row>
    <row r="176" spans="2:5" x14ac:dyDescent="0.25">
      <c r="B176" s="144" t="s">
        <v>286</v>
      </c>
      <c r="C176" s="138">
        <v>185645.549</v>
      </c>
      <c r="D176" s="138">
        <v>123492.424</v>
      </c>
      <c r="E176" s="145">
        <f>C176/D176-1</f>
        <v>0.50329504423688376</v>
      </c>
    </row>
    <row r="177" spans="2:5" x14ac:dyDescent="0.25">
      <c r="B177" s="144" t="s">
        <v>287</v>
      </c>
      <c r="C177" s="138">
        <v>0</v>
      </c>
      <c r="D177" s="138">
        <v>8880.4410000000007</v>
      </c>
      <c r="E177" s="145">
        <f>C177/D177-1</f>
        <v>-1</v>
      </c>
    </row>
    <row r="178" spans="2:5" x14ac:dyDescent="0.25">
      <c r="B178" s="143" t="s">
        <v>288</v>
      </c>
      <c r="C178" s="135">
        <f>SUM(C172:C177)</f>
        <v>315930.636</v>
      </c>
      <c r="D178" s="135">
        <f>SUM(D172:D177)</f>
        <v>385608.58999999997</v>
      </c>
      <c r="E178" s="136">
        <f>C178/D178-1</f>
        <v>-0.18069606281333095</v>
      </c>
    </row>
    <row r="179" spans="2:5" x14ac:dyDescent="0.25">
      <c r="B179" s="143" t="s">
        <v>289</v>
      </c>
      <c r="C179" s="135">
        <f>C178+C169</f>
        <v>705023.7379999999</v>
      </c>
      <c r="D179" s="135">
        <f>D178+D169</f>
        <v>724497.64099999995</v>
      </c>
      <c r="E179" s="136">
        <f>C179/D179-1</f>
        <v>-2.6879180687353066E-2</v>
      </c>
    </row>
    <row r="180" spans="2:5" x14ac:dyDescent="0.25">
      <c r="B180" s="143"/>
      <c r="C180" s="135"/>
      <c r="D180" s="135"/>
      <c r="E180" s="136"/>
    </row>
    <row r="181" spans="2:5" x14ac:dyDescent="0.25">
      <c r="B181" s="143" t="s">
        <v>330</v>
      </c>
      <c r="C181" s="135"/>
      <c r="D181" s="135"/>
      <c r="E181" s="136"/>
    </row>
    <row r="182" spans="2:5" x14ac:dyDescent="0.25">
      <c r="B182" s="143" t="s">
        <v>290</v>
      </c>
      <c r="C182" s="135"/>
      <c r="D182" s="135"/>
      <c r="E182" s="136"/>
    </row>
    <row r="183" spans="2:5" x14ac:dyDescent="0.25">
      <c r="B183" s="144" t="s">
        <v>291</v>
      </c>
      <c r="C183" s="138">
        <v>10760.933000000001</v>
      </c>
      <c r="D183" s="138">
        <v>15765.51</v>
      </c>
      <c r="E183" s="145">
        <f>C183/D183-1</f>
        <v>-0.31743831947079415</v>
      </c>
    </row>
    <row r="184" spans="2:5" x14ac:dyDescent="0.25">
      <c r="B184" s="144" t="s">
        <v>292</v>
      </c>
      <c r="C184" s="138">
        <v>2525.4789999999998</v>
      </c>
      <c r="D184" s="138">
        <v>2723.587</v>
      </c>
      <c r="E184" s="145">
        <f>C184/D184-1</f>
        <v>-7.2737900423228696E-2</v>
      </c>
    </row>
    <row r="185" spans="2:5" x14ac:dyDescent="0.25">
      <c r="B185" s="143" t="s">
        <v>293</v>
      </c>
      <c r="C185" s="135">
        <f>SUM(C183:C184)</f>
        <v>13286.412</v>
      </c>
      <c r="D185" s="135">
        <f>SUM(D183:D184)</f>
        <v>18489.097000000002</v>
      </c>
      <c r="E185" s="136">
        <f>C185/D185-1</f>
        <v>-0.28139205500409248</v>
      </c>
    </row>
    <row r="186" spans="2:5" x14ac:dyDescent="0.25">
      <c r="B186" s="144"/>
      <c r="C186" s="135"/>
      <c r="D186" s="135"/>
      <c r="E186" s="136"/>
    </row>
    <row r="187" spans="2:5" x14ac:dyDescent="0.25">
      <c r="B187" s="143" t="s">
        <v>294</v>
      </c>
      <c r="C187" s="138"/>
      <c r="D187" s="138"/>
      <c r="E187" s="145"/>
    </row>
    <row r="188" spans="2:5" x14ac:dyDescent="0.25">
      <c r="B188" s="144" t="s">
        <v>295</v>
      </c>
      <c r="C188" s="138">
        <v>230059.97399999999</v>
      </c>
      <c r="D188" s="138">
        <v>209177.42</v>
      </c>
      <c r="E188" s="145">
        <f t="shared" ref="E188:E193" si="14">C188/D188-1</f>
        <v>9.9831779166221546E-2</v>
      </c>
    </row>
    <row r="189" spans="2:5" x14ac:dyDescent="0.25">
      <c r="B189" s="144" t="s">
        <v>296</v>
      </c>
      <c r="C189" s="138">
        <v>0</v>
      </c>
      <c r="D189" s="138">
        <v>374339.38199999998</v>
      </c>
      <c r="E189" s="145">
        <f t="shared" si="14"/>
        <v>-1</v>
      </c>
    </row>
    <row r="190" spans="2:5" x14ac:dyDescent="0.25">
      <c r="B190" s="144" t="s">
        <v>291</v>
      </c>
      <c r="C190" s="138">
        <v>7029.2849999999999</v>
      </c>
      <c r="D190" s="138">
        <v>4326.0200000000004</v>
      </c>
      <c r="E190" s="145">
        <f t="shared" si="14"/>
        <v>0.62488499822007282</v>
      </c>
    </row>
    <row r="191" spans="2:5" x14ac:dyDescent="0.25">
      <c r="B191" s="144" t="s">
        <v>297</v>
      </c>
      <c r="C191" s="138">
        <v>2269.1469999999999</v>
      </c>
      <c r="D191" s="138">
        <v>2758.498</v>
      </c>
      <c r="E191" s="145">
        <f t="shared" si="14"/>
        <v>-0.17739762725947239</v>
      </c>
    </row>
    <row r="192" spans="2:5" x14ac:dyDescent="0.25">
      <c r="B192" s="143" t="s">
        <v>298</v>
      </c>
      <c r="C192" s="135">
        <f>SUM(C188:C191)</f>
        <v>239358.40599999999</v>
      </c>
      <c r="D192" s="135">
        <f>SUM(D188:D191)</f>
        <v>590601.32000000007</v>
      </c>
      <c r="E192" s="145">
        <f t="shared" si="14"/>
        <v>-0.59472084146374748</v>
      </c>
    </row>
    <row r="193" spans="1:5" x14ac:dyDescent="0.25">
      <c r="B193" s="143" t="s">
        <v>299</v>
      </c>
      <c r="C193" s="135">
        <f>C185+C192</f>
        <v>252644.818</v>
      </c>
      <c r="D193" s="135">
        <f>D185+D192</f>
        <v>609090.41700000002</v>
      </c>
      <c r="E193" s="136">
        <f t="shared" si="14"/>
        <v>-0.58520966518506234</v>
      </c>
    </row>
    <row r="194" spans="1:5" x14ac:dyDescent="0.25">
      <c r="B194" s="144"/>
      <c r="C194" s="138"/>
      <c r="D194" s="138"/>
      <c r="E194" s="145"/>
    </row>
    <row r="195" spans="1:5" x14ac:dyDescent="0.25">
      <c r="B195" s="143" t="s">
        <v>300</v>
      </c>
      <c r="C195" s="138"/>
      <c r="D195" s="138"/>
      <c r="E195" s="136"/>
    </row>
    <row r="196" spans="1:5" x14ac:dyDescent="0.25">
      <c r="B196" s="144" t="s">
        <v>301</v>
      </c>
      <c r="C196" s="138">
        <v>13431.034</v>
      </c>
      <c r="D196" s="138">
        <v>13431.034</v>
      </c>
      <c r="E196" s="145">
        <f>C196/D196-1</f>
        <v>0</v>
      </c>
    </row>
    <row r="197" spans="1:5" x14ac:dyDescent="0.25">
      <c r="B197" s="144" t="s">
        <v>302</v>
      </c>
      <c r="C197" s="138">
        <v>159803.39600000001</v>
      </c>
      <c r="D197" s="138">
        <v>159803.39600000001</v>
      </c>
      <c r="E197" s="145">
        <f>C197/D197-1</f>
        <v>0</v>
      </c>
    </row>
    <row r="198" spans="1:5" x14ac:dyDescent="0.25">
      <c r="B198" s="144" t="s">
        <v>303</v>
      </c>
      <c r="C198" s="138">
        <v>514225.75599999999</v>
      </c>
      <c r="D198" s="138">
        <v>1360.7560000000001</v>
      </c>
      <c r="E198" s="145">
        <f>C198/D198-1</f>
        <v>376.8971071962938</v>
      </c>
    </row>
    <row r="199" spans="1:5" x14ac:dyDescent="0.25">
      <c r="B199" s="144" t="s">
        <v>304</v>
      </c>
      <c r="C199" s="138">
        <v>0</v>
      </c>
      <c r="D199" s="138">
        <v>69110.017000000007</v>
      </c>
      <c r="E199" s="145">
        <v>0</v>
      </c>
    </row>
    <row r="200" spans="1:5" x14ac:dyDescent="0.25">
      <c r="B200" s="144" t="s">
        <v>305</v>
      </c>
      <c r="C200" s="138">
        <v>33.363</v>
      </c>
      <c r="D200" s="138">
        <v>33.363</v>
      </c>
      <c r="E200" s="145">
        <f>C200/D200-1</f>
        <v>0</v>
      </c>
    </row>
    <row r="201" spans="1:5" ht="14.4" thickBot="1" x14ac:dyDescent="0.3">
      <c r="B201" s="144" t="s">
        <v>306</v>
      </c>
      <c r="C201" s="138">
        <v>-235114.62899999999</v>
      </c>
      <c r="D201" s="138">
        <v>-128331.522</v>
      </c>
      <c r="E201" s="145">
        <f>C201/D201-1</f>
        <v>0.83208790276795752</v>
      </c>
    </row>
    <row r="202" spans="1:5" ht="14.4" thickBot="1" x14ac:dyDescent="0.3">
      <c r="B202" s="146" t="s">
        <v>307</v>
      </c>
      <c r="C202" s="139">
        <f>SUM(C196:C201)</f>
        <v>452378.92000000004</v>
      </c>
      <c r="D202" s="139">
        <f>SUM(D196:D201)</f>
        <v>115407.04399999999</v>
      </c>
      <c r="E202" s="140">
        <f>C202/D202-1</f>
        <v>2.9198553599553252</v>
      </c>
    </row>
    <row r="203" spans="1:5" x14ac:dyDescent="0.25">
      <c r="B203" s="147"/>
      <c r="C203" s="147"/>
      <c r="D203" s="147"/>
      <c r="E203" s="147"/>
    </row>
    <row r="204" spans="1:5" x14ac:dyDescent="0.25">
      <c r="B204" s="122" t="s">
        <v>255</v>
      </c>
    </row>
    <row r="205" spans="1:5" x14ac:dyDescent="0.25">
      <c r="A205" s="85">
        <v>1</v>
      </c>
      <c r="B205" s="72" t="s">
        <v>256</v>
      </c>
      <c r="E205" s="123"/>
    </row>
    <row r="206" spans="1:5" x14ac:dyDescent="0.25">
      <c r="A206" s="85"/>
    </row>
    <row r="207" spans="1:5" x14ac:dyDescent="0.25">
      <c r="A207" s="85"/>
      <c r="B207" s="122" t="s">
        <v>258</v>
      </c>
    </row>
    <row r="208" spans="1:5" x14ac:dyDescent="0.25">
      <c r="A208" s="85">
        <v>2</v>
      </c>
      <c r="B208" s="72" t="s">
        <v>257</v>
      </c>
      <c r="E208" s="123"/>
    </row>
    <row r="209" spans="1:5" x14ac:dyDescent="0.25">
      <c r="A209" s="85"/>
    </row>
    <row r="210" spans="1:5" x14ac:dyDescent="0.25">
      <c r="A210" s="85"/>
      <c r="B210" s="122" t="s">
        <v>259</v>
      </c>
    </row>
    <row r="211" spans="1:5" x14ac:dyDescent="0.25">
      <c r="A211" s="85">
        <v>3</v>
      </c>
      <c r="B211" s="72" t="s">
        <v>260</v>
      </c>
      <c r="E211" s="123"/>
    </row>
    <row r="212" spans="1:5" x14ac:dyDescent="0.25">
      <c r="A212" s="85"/>
    </row>
    <row r="213" spans="1:5" x14ac:dyDescent="0.25">
      <c r="A213" s="85"/>
      <c r="B213" s="72" t="s">
        <v>262</v>
      </c>
    </row>
    <row r="214" spans="1:5" x14ac:dyDescent="0.25">
      <c r="A214" s="85">
        <v>4</v>
      </c>
      <c r="B214" s="72" t="s">
        <v>261</v>
      </c>
    </row>
    <row r="215" spans="1:5" x14ac:dyDescent="0.25">
      <c r="A215" s="85"/>
    </row>
    <row r="216" spans="1:5" x14ac:dyDescent="0.25">
      <c r="A216" s="85"/>
    </row>
  </sheetData>
  <mergeCells count="15">
    <mergeCell ref="B2:J2"/>
    <mergeCell ref="B152:E152"/>
    <mergeCell ref="B153:E153"/>
    <mergeCell ref="G4:J4"/>
    <mergeCell ref="G5:J5"/>
    <mergeCell ref="B103:E103"/>
    <mergeCell ref="B104:E104"/>
    <mergeCell ref="B54:E54"/>
    <mergeCell ref="B55:E55"/>
    <mergeCell ref="B4:E4"/>
    <mergeCell ref="B5:E5"/>
    <mergeCell ref="G49:J49"/>
    <mergeCell ref="G50:J50"/>
    <mergeCell ref="G98:J98"/>
    <mergeCell ref="G99:J99"/>
  </mergeCells>
  <phoneticPr fontId="0" type="noConversion"/>
  <pageMargins left="0.75" right="0.75" top="1" bottom="1" header="0.5" footer="0.5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234</v>
      </c>
      <c r="C2" s="3" t="s">
        <v>235</v>
      </c>
    </row>
    <row r="3" spans="2:3" ht="52.8" x14ac:dyDescent="0.25">
      <c r="B3" s="2" t="s">
        <v>236</v>
      </c>
      <c r="C3" s="3" t="s">
        <v>240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c2321cd0-64ec-45c0-96c9-dcd9ad06e99e"/>
    <ds:schemaRef ds:uri="5a385aa0-9208-4d21-a8eb-caef3080e5fd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31c9607-c005-4579-ac50-bb99b58d08e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Wuraola Adeoye</cp:lastModifiedBy>
  <cp:revision/>
  <dcterms:created xsi:type="dcterms:W3CDTF">2007-10-18T12:08:02Z</dcterms:created>
  <dcterms:modified xsi:type="dcterms:W3CDTF">2024-07-29T16:19:49Z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