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3/March 2023/"/>
    </mc:Choice>
  </mc:AlternateContent>
  <xr:revisionPtr revIDLastSave="1772" documentId="13_ncr:1_{F7D6FFF0-53B3-4BD5-B507-2F798227EED6}" xr6:coauthVersionLast="47" xr6:coauthVersionMax="47" xr10:uidLastSave="{F98D2E67-31B9-492E-8F13-B55DC7665B29}"/>
  <bookViews>
    <workbookView xWindow="-108" yWindow="-108" windowWidth="23256" windowHeight="12456" xr2:uid="{00000000-000D-0000-FFFF-FFFF00000000}"/>
  </bookViews>
  <sheets>
    <sheet name="Market Indexes" sheetId="7" r:id="rId1"/>
    <sheet name="Details for March 31" sheetId="6" r:id="rId2"/>
    <sheet name="Top Trades for March 31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March 31'!$A$1:$E$18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4" i="3"/>
  <c r="E210" i="11" l="1"/>
  <c r="D258" i="11" l="1"/>
  <c r="C258" i="11"/>
  <c r="E257" i="11"/>
  <c r="E256" i="11"/>
  <c r="E255" i="11"/>
  <c r="E254" i="11"/>
  <c r="E253" i="11"/>
  <c r="D250" i="11"/>
  <c r="C250" i="11"/>
  <c r="E249" i="11"/>
  <c r="E248" i="11"/>
  <c r="E247" i="11"/>
  <c r="E246" i="11"/>
  <c r="E245" i="11"/>
  <c r="E244" i="11"/>
  <c r="E243" i="11"/>
  <c r="D240" i="11"/>
  <c r="C240" i="11"/>
  <c r="E238" i="11"/>
  <c r="E237" i="11"/>
  <c r="E236" i="11"/>
  <c r="E235" i="11"/>
  <c r="E234" i="11"/>
  <c r="E233" i="11"/>
  <c r="E232" i="11"/>
  <c r="E231" i="11"/>
  <c r="E230" i="11"/>
  <c r="E229" i="11"/>
  <c r="E227" i="11"/>
  <c r="E226" i="11"/>
  <c r="D223" i="11"/>
  <c r="C223" i="11"/>
  <c r="E221" i="11"/>
  <c r="E220" i="11"/>
  <c r="I254" i="11"/>
  <c r="H254" i="11"/>
  <c r="J253" i="11"/>
  <c r="J252" i="11"/>
  <c r="I248" i="11"/>
  <c r="J247" i="11"/>
  <c r="J246" i="11"/>
  <c r="J245" i="11"/>
  <c r="J244" i="11"/>
  <c r="H243" i="11"/>
  <c r="H248" i="11" s="1"/>
  <c r="J242" i="11"/>
  <c r="I239" i="11"/>
  <c r="H239" i="11"/>
  <c r="J237" i="11"/>
  <c r="J236" i="11"/>
  <c r="J235" i="11"/>
  <c r="I230" i="11"/>
  <c r="H230" i="11"/>
  <c r="J229" i="11"/>
  <c r="J228" i="11"/>
  <c r="J227" i="11"/>
  <c r="J226" i="11"/>
  <c r="J225" i="11"/>
  <c r="I222" i="11"/>
  <c r="H222" i="11"/>
  <c r="J221" i="11"/>
  <c r="J220" i="11"/>
  <c r="J219" i="11"/>
  <c r="I215" i="11"/>
  <c r="H215" i="11"/>
  <c r="J213" i="11"/>
  <c r="J211" i="11"/>
  <c r="E212" i="11"/>
  <c r="D211" i="11"/>
  <c r="D213" i="11" s="1"/>
  <c r="C211" i="11"/>
  <c r="C213" i="11" s="1"/>
  <c r="E213" i="11" s="1"/>
  <c r="E209" i="11"/>
  <c r="E208" i="11"/>
  <c r="D205" i="11"/>
  <c r="C205" i="11"/>
  <c r="E204" i="11"/>
  <c r="E203" i="11"/>
  <c r="E202" i="11"/>
  <c r="E201" i="11"/>
  <c r="E200" i="11"/>
  <c r="E199" i="11"/>
  <c r="E198" i="11"/>
  <c r="E197" i="11"/>
  <c r="E196" i="11"/>
  <c r="D193" i="11"/>
  <c r="C193" i="11"/>
  <c r="E193" i="11" s="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D175" i="11"/>
  <c r="C175" i="11"/>
  <c r="E173" i="11"/>
  <c r="E172" i="11"/>
  <c r="I249" i="11" l="1"/>
  <c r="E175" i="11"/>
  <c r="E258" i="11"/>
  <c r="E223" i="11"/>
  <c r="E240" i="11"/>
  <c r="E205" i="11"/>
  <c r="J222" i="11"/>
  <c r="I231" i="11"/>
  <c r="J239" i="11"/>
  <c r="J243" i="11"/>
  <c r="J254" i="11"/>
  <c r="J215" i="11"/>
  <c r="H231" i="11"/>
  <c r="E250" i="11"/>
  <c r="J248" i="11"/>
  <c r="H249" i="11"/>
  <c r="J230" i="11"/>
  <c r="E211" i="11"/>
  <c r="J249" i="11" l="1"/>
  <c r="J231" i="11"/>
  <c r="I204" i="11" l="1"/>
  <c r="H204" i="11"/>
  <c r="J203" i="11"/>
  <c r="J202" i="11"/>
  <c r="J201" i="11"/>
  <c r="J200" i="11"/>
  <c r="I196" i="11"/>
  <c r="H196" i="11"/>
  <c r="J195" i="11"/>
  <c r="J194" i="11"/>
  <c r="J193" i="11"/>
  <c r="J192" i="11"/>
  <c r="J191" i="11"/>
  <c r="I188" i="11"/>
  <c r="H188" i="11"/>
  <c r="J187" i="11"/>
  <c r="J186" i="11"/>
  <c r="I181" i="11"/>
  <c r="H181" i="11"/>
  <c r="J180" i="11"/>
  <c r="J179" i="11"/>
  <c r="J178" i="11"/>
  <c r="J177" i="11"/>
  <c r="J176" i="11"/>
  <c r="J175" i="11"/>
  <c r="I172" i="11"/>
  <c r="H172" i="11"/>
  <c r="J171" i="11"/>
  <c r="J170" i="11"/>
  <c r="J169" i="11"/>
  <c r="J168" i="11"/>
  <c r="I164" i="11"/>
  <c r="H164" i="11"/>
  <c r="J162" i="11"/>
  <c r="J160" i="11"/>
  <c r="D165" i="11"/>
  <c r="C165" i="11"/>
  <c r="E164" i="11"/>
  <c r="E163" i="11"/>
  <c r="E162" i="11"/>
  <c r="E161" i="11"/>
  <c r="E160" i="11"/>
  <c r="D156" i="11"/>
  <c r="C156" i="11"/>
  <c r="E155" i="11"/>
  <c r="E153" i="11"/>
  <c r="E152" i="11"/>
  <c r="E151" i="11"/>
  <c r="E150" i="11"/>
  <c r="D147" i="11"/>
  <c r="C147" i="11"/>
  <c r="E146" i="11"/>
  <c r="E144" i="11"/>
  <c r="E143" i="11"/>
  <c r="E142" i="11"/>
  <c r="E141" i="11"/>
  <c r="E140" i="11"/>
  <c r="D135" i="11"/>
  <c r="C135" i="11"/>
  <c r="E134" i="11"/>
  <c r="E133" i="11"/>
  <c r="E132" i="11"/>
  <c r="E131" i="11"/>
  <c r="D128" i="11"/>
  <c r="E127" i="11"/>
  <c r="E125" i="11"/>
  <c r="E124" i="11"/>
  <c r="E123" i="11"/>
  <c r="C122" i="11"/>
  <c r="E122" i="11" s="1"/>
  <c r="E121" i="11"/>
  <c r="E120" i="11"/>
  <c r="E115" i="11"/>
  <c r="E114" i="11"/>
  <c r="D112" i="11"/>
  <c r="C112" i="11"/>
  <c r="E110" i="11"/>
  <c r="E108" i="11"/>
  <c r="I153" i="11"/>
  <c r="H153" i="11"/>
  <c r="J152" i="11"/>
  <c r="J151" i="11"/>
  <c r="J150" i="11"/>
  <c r="J149" i="11"/>
  <c r="J148" i="11"/>
  <c r="I144" i="11"/>
  <c r="H144" i="11"/>
  <c r="J143" i="11"/>
  <c r="J142" i="11"/>
  <c r="J141" i="11"/>
  <c r="J140" i="11"/>
  <c r="I137" i="11"/>
  <c r="H137" i="11"/>
  <c r="J136" i="11"/>
  <c r="J135" i="11"/>
  <c r="J134" i="11"/>
  <c r="I129" i="11"/>
  <c r="H129" i="11"/>
  <c r="J128" i="11"/>
  <c r="J127" i="11"/>
  <c r="J126" i="11"/>
  <c r="I123" i="11"/>
  <c r="H123" i="11"/>
  <c r="J122" i="11"/>
  <c r="J121" i="11"/>
  <c r="J120" i="11"/>
  <c r="J119" i="11"/>
  <c r="I115" i="11"/>
  <c r="H115" i="11"/>
  <c r="J113" i="11"/>
  <c r="J111" i="11"/>
  <c r="H130" i="11" l="1"/>
  <c r="J204" i="11"/>
  <c r="J172" i="11"/>
  <c r="H197" i="11"/>
  <c r="J137" i="11"/>
  <c r="J153" i="11"/>
  <c r="J188" i="11"/>
  <c r="I197" i="11"/>
  <c r="J197" i="11" s="1"/>
  <c r="E147" i="11"/>
  <c r="H182" i="11"/>
  <c r="C128" i="11"/>
  <c r="C136" i="11" s="1"/>
  <c r="I182" i="11"/>
  <c r="J164" i="11"/>
  <c r="E165" i="11"/>
  <c r="D157" i="11"/>
  <c r="D136" i="11"/>
  <c r="I145" i="11"/>
  <c r="I130" i="11"/>
  <c r="J130" i="11" s="1"/>
  <c r="J123" i="11"/>
  <c r="E112" i="11"/>
  <c r="E156" i="11"/>
  <c r="C157" i="11"/>
  <c r="J181" i="11"/>
  <c r="J196" i="11"/>
  <c r="E135" i="11"/>
  <c r="J129" i="11"/>
  <c r="J115" i="11"/>
  <c r="H145" i="11"/>
  <c r="J144" i="11"/>
  <c r="E157" i="11" l="1"/>
  <c r="E128" i="11"/>
  <c r="J182" i="11"/>
  <c r="E136" i="11"/>
  <c r="J145" i="11"/>
  <c r="D101" i="11" l="1"/>
  <c r="C101" i="11"/>
  <c r="E100" i="11"/>
  <c r="E99" i="11"/>
  <c r="E98" i="11"/>
  <c r="E97" i="11"/>
  <c r="E92" i="11"/>
  <c r="E91" i="11"/>
  <c r="E90" i="11"/>
  <c r="D89" i="11"/>
  <c r="D93" i="11" s="1"/>
  <c r="C89" i="11"/>
  <c r="D86" i="11"/>
  <c r="C86" i="11"/>
  <c r="E86" i="11" s="1"/>
  <c r="E85" i="11"/>
  <c r="E84" i="11"/>
  <c r="E83" i="11"/>
  <c r="E82" i="11"/>
  <c r="E76" i="11"/>
  <c r="D75" i="11"/>
  <c r="D77" i="11" s="1"/>
  <c r="C75" i="11"/>
  <c r="C77" i="11" s="1"/>
  <c r="E74" i="11"/>
  <c r="E73" i="11"/>
  <c r="D70" i="11"/>
  <c r="C70" i="11"/>
  <c r="E69" i="11"/>
  <c r="E68" i="11"/>
  <c r="E67" i="11"/>
  <c r="E66" i="11"/>
  <c r="D62" i="11"/>
  <c r="C62" i="11"/>
  <c r="E60" i="11"/>
  <c r="E58" i="11"/>
  <c r="E101" i="11" l="1"/>
  <c r="E62" i="11"/>
  <c r="D94" i="11"/>
  <c r="E77" i="11"/>
  <c r="E89" i="11"/>
  <c r="C78" i="11"/>
  <c r="D78" i="11"/>
  <c r="E78" i="11" s="1"/>
  <c r="E75" i="11"/>
  <c r="E70" i="11"/>
  <c r="C93" i="11"/>
  <c r="E93" i="11" l="1"/>
  <c r="C94" i="11"/>
  <c r="E94" i="11" s="1"/>
  <c r="I104" i="11" l="1"/>
  <c r="H104" i="11"/>
  <c r="J103" i="11"/>
  <c r="J102" i="11"/>
  <c r="J101" i="11"/>
  <c r="I97" i="11"/>
  <c r="H97" i="11"/>
  <c r="J95" i="11"/>
  <c r="J94" i="11"/>
  <c r="J93" i="11"/>
  <c r="I90" i="11"/>
  <c r="H90" i="11"/>
  <c r="J89" i="11"/>
  <c r="J88" i="11"/>
  <c r="I83" i="11"/>
  <c r="H83" i="11"/>
  <c r="J82" i="11"/>
  <c r="J81" i="11"/>
  <c r="I78" i="11"/>
  <c r="H78" i="11"/>
  <c r="J76" i="11"/>
  <c r="J75" i="11"/>
  <c r="I71" i="11"/>
  <c r="H71" i="11"/>
  <c r="J69" i="11"/>
  <c r="J67" i="11"/>
  <c r="I60" i="11"/>
  <c r="H60" i="11"/>
  <c r="J59" i="11"/>
  <c r="J58" i="11"/>
  <c r="J57" i="11"/>
  <c r="J56" i="11"/>
  <c r="D52" i="11"/>
  <c r="C52" i="11"/>
  <c r="E52" i="11" s="1"/>
  <c r="I52" i="11"/>
  <c r="H52" i="11"/>
  <c r="E51" i="11"/>
  <c r="J51" i="11"/>
  <c r="E50" i="11"/>
  <c r="J50" i="11"/>
  <c r="E49" i="11"/>
  <c r="J49" i="11"/>
  <c r="E48" i="11"/>
  <c r="J48" i="11"/>
  <c r="E47" i="11"/>
  <c r="J47" i="11"/>
  <c r="J45" i="11"/>
  <c r="D43" i="11"/>
  <c r="C43" i="11"/>
  <c r="E42" i="11"/>
  <c r="I42" i="11"/>
  <c r="H42" i="11"/>
  <c r="E41" i="11"/>
  <c r="J41" i="11"/>
  <c r="E40" i="11"/>
  <c r="E39" i="11"/>
  <c r="J39" i="11"/>
  <c r="J38" i="11"/>
  <c r="J37" i="11"/>
  <c r="D36" i="11"/>
  <c r="C36" i="11"/>
  <c r="E35" i="11"/>
  <c r="E34" i="11"/>
  <c r="E33" i="11"/>
  <c r="E32" i="11"/>
  <c r="I32" i="11"/>
  <c r="H32" i="11"/>
  <c r="J30" i="11"/>
  <c r="J29" i="11"/>
  <c r="J28" i="11"/>
  <c r="D27" i="11"/>
  <c r="C27" i="11"/>
  <c r="J27" i="11"/>
  <c r="E26" i="11"/>
  <c r="J26" i="11"/>
  <c r="E25" i="11"/>
  <c r="E24" i="11"/>
  <c r="E23" i="11"/>
  <c r="I23" i="11"/>
  <c r="H23" i="11"/>
  <c r="J22" i="11"/>
  <c r="J21" i="11"/>
  <c r="D20" i="11"/>
  <c r="C20" i="11"/>
  <c r="J20" i="11"/>
  <c r="E19" i="11"/>
  <c r="J19" i="11"/>
  <c r="E18" i="11"/>
  <c r="J18" i="11"/>
  <c r="E17" i="11"/>
  <c r="J17" i="11"/>
  <c r="D13" i="11"/>
  <c r="C13" i="11"/>
  <c r="I13" i="11"/>
  <c r="H13" i="11"/>
  <c r="E11" i="11"/>
  <c r="J11" i="11"/>
  <c r="E9" i="11"/>
  <c r="J9" i="11"/>
  <c r="J104" i="11" l="1"/>
  <c r="J90" i="11"/>
  <c r="I33" i="11"/>
  <c r="H98" i="11"/>
  <c r="I98" i="11"/>
  <c r="J13" i="11"/>
  <c r="J23" i="11"/>
  <c r="E36" i="11"/>
  <c r="H53" i="11"/>
  <c r="H84" i="11"/>
  <c r="I53" i="11"/>
  <c r="I84" i="11"/>
  <c r="C28" i="11"/>
  <c r="C44" i="11"/>
  <c r="D28" i="11"/>
  <c r="D44" i="11"/>
  <c r="J71" i="11"/>
  <c r="J83" i="11"/>
  <c r="J60" i="11"/>
  <c r="E13" i="11"/>
  <c r="E20" i="11"/>
  <c r="H33" i="11"/>
  <c r="J33" i="11" s="1"/>
  <c r="J42" i="11"/>
  <c r="J52" i="11"/>
  <c r="J32" i="11"/>
  <c r="E43" i="11"/>
  <c r="J78" i="11"/>
  <c r="E27" i="11"/>
  <c r="J97" i="11"/>
  <c r="J98" i="11" l="1"/>
  <c r="E44" i="11"/>
  <c r="E28" i="11"/>
  <c r="J84" i="11"/>
  <c r="J53" i="11"/>
  <c r="M5" i="6" l="1"/>
  <c r="I5" i="6" l="1"/>
  <c r="I148" i="6" l="1"/>
  <c r="F148" i="6"/>
  <c r="M148" i="6" l="1"/>
  <c r="F12" i="6" l="1"/>
  <c r="M6" i="6" l="1"/>
  <c r="F33" i="6" l="1"/>
  <c r="M33" i="6" l="1"/>
  <c r="I33" i="6"/>
  <c r="M73" i="6" l="1"/>
  <c r="M98" i="6" l="1"/>
  <c r="I98" i="6"/>
  <c r="F98" i="6"/>
  <c r="F149" i="6" l="1"/>
  <c r="I51" i="6" l="1"/>
  <c r="I6" i="6" l="1"/>
  <c r="F6" i="6"/>
  <c r="F7" i="6"/>
  <c r="F8" i="6"/>
  <c r="F9" i="6"/>
  <c r="F13" i="6"/>
  <c r="F14" i="6"/>
  <c r="F15" i="6"/>
  <c r="F18" i="6"/>
  <c r="F19" i="6"/>
  <c r="F20" i="6"/>
  <c r="F21" i="6"/>
  <c r="F22" i="6"/>
  <c r="F23" i="6"/>
  <c r="F26" i="6"/>
  <c r="F27" i="6"/>
  <c r="F28" i="6"/>
  <c r="F29" i="6"/>
  <c r="F30" i="6"/>
  <c r="F31" i="6"/>
  <c r="F32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101" i="6"/>
  <c r="F102" i="6"/>
  <c r="F103" i="6"/>
  <c r="F104" i="6"/>
  <c r="F105" i="6"/>
  <c r="F106" i="6"/>
  <c r="F107" i="6"/>
  <c r="F110" i="6"/>
  <c r="F111" i="6"/>
  <c r="F112" i="6"/>
  <c r="F113" i="6"/>
  <c r="F114" i="6"/>
  <c r="F115" i="6"/>
  <c r="F116" i="6"/>
  <c r="F117" i="6"/>
  <c r="F118" i="6"/>
  <c r="F121" i="6"/>
  <c r="F122" i="6"/>
  <c r="F123" i="6"/>
  <c r="F124" i="6"/>
  <c r="F125" i="6"/>
  <c r="F126" i="6"/>
  <c r="F127" i="6"/>
  <c r="F128" i="6"/>
  <c r="F129" i="6"/>
  <c r="F130" i="6"/>
  <c r="F133" i="6"/>
  <c r="F134" i="6"/>
  <c r="F135" i="6"/>
  <c r="F136" i="6"/>
  <c r="F137" i="6"/>
  <c r="F138" i="6"/>
  <c r="F141" i="6"/>
  <c r="F142" i="6"/>
  <c r="F143" i="6"/>
  <c r="F144" i="6"/>
  <c r="F145" i="6"/>
  <c r="F146" i="6"/>
  <c r="F147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I125" i="6"/>
  <c r="I121" i="6" l="1"/>
  <c r="I122" i="6"/>
  <c r="I123" i="6"/>
  <c r="I124" i="6"/>
  <c r="I126" i="6"/>
  <c r="I127" i="6"/>
  <c r="I128" i="6"/>
  <c r="I129" i="6"/>
  <c r="I130" i="6"/>
  <c r="I145" i="6"/>
  <c r="I142" i="6"/>
  <c r="I143" i="6"/>
  <c r="I144" i="6"/>
  <c r="I146" i="6"/>
  <c r="I147" i="6"/>
  <c r="I149" i="6"/>
  <c r="I141" i="6"/>
  <c r="M171" i="6"/>
  <c r="I171" i="6"/>
  <c r="M170" i="6"/>
  <c r="I170" i="6"/>
  <c r="M137" i="6"/>
  <c r="I137" i="6"/>
  <c r="M138" i="6"/>
  <c r="I138" i="6"/>
  <c r="M169" i="6"/>
  <c r="I169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I153" i="6"/>
  <c r="M152" i="6"/>
  <c r="I152" i="6"/>
  <c r="M149" i="6"/>
  <c r="M147" i="6"/>
  <c r="M146" i="6"/>
  <c r="M145" i="6"/>
  <c r="M144" i="6"/>
  <c r="M143" i="6"/>
  <c r="M142" i="6"/>
  <c r="M141" i="6"/>
  <c r="M136" i="6"/>
  <c r="I136" i="6"/>
  <c r="M135" i="6"/>
  <c r="I135" i="6"/>
  <c r="M134" i="6"/>
  <c r="I134" i="6"/>
  <c r="M133" i="6"/>
  <c r="I133" i="6"/>
  <c r="M130" i="6"/>
  <c r="M129" i="6"/>
  <c r="M128" i="6"/>
  <c r="M127" i="6"/>
  <c r="M126" i="6"/>
  <c r="M125" i="6"/>
  <c r="M124" i="6"/>
  <c r="M123" i="6"/>
  <c r="M122" i="6"/>
  <c r="M121" i="6"/>
  <c r="M118" i="6"/>
  <c r="I118" i="6"/>
  <c r="M117" i="6"/>
  <c r="I117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7" i="6"/>
  <c r="I107" i="6"/>
  <c r="M106" i="6"/>
  <c r="I106" i="6"/>
  <c r="M105" i="6"/>
  <c r="I105" i="6"/>
  <c r="M104" i="6"/>
  <c r="I104" i="6"/>
  <c r="M103" i="6"/>
  <c r="I103" i="6"/>
  <c r="M102" i="6"/>
  <c r="I102" i="6"/>
  <c r="M101" i="6"/>
  <c r="I101" i="6"/>
  <c r="M97" i="6"/>
  <c r="I97" i="6"/>
  <c r="M96" i="6"/>
  <c r="I96" i="6"/>
  <c r="M95" i="6"/>
  <c r="I95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I52" i="6"/>
  <c r="M51" i="6"/>
  <c r="M50" i="6"/>
  <c r="I50" i="6"/>
  <c r="M47" i="6"/>
  <c r="I47" i="6"/>
  <c r="M46" i="6"/>
  <c r="I46" i="6"/>
  <c r="M45" i="6"/>
  <c r="I45" i="6"/>
  <c r="M44" i="6"/>
  <c r="I44" i="6"/>
  <c r="M43" i="6"/>
  <c r="I43" i="6"/>
  <c r="M42" i="6"/>
  <c r="I42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4" i="6"/>
  <c r="I34" i="6"/>
  <c r="M32" i="6"/>
  <c r="I32" i="6"/>
  <c r="M31" i="6"/>
  <c r="I31" i="6"/>
  <c r="M30" i="6"/>
  <c r="I30" i="6"/>
  <c r="M29" i="6"/>
  <c r="I29" i="6"/>
  <c r="M28" i="6"/>
  <c r="I28" i="6"/>
  <c r="M27" i="6"/>
  <c r="I27" i="6"/>
  <c r="M26" i="6"/>
  <c r="I26" i="6"/>
  <c r="M23" i="6"/>
  <c r="I23" i="6"/>
  <c r="M22" i="6"/>
  <c r="I22" i="6"/>
  <c r="M21" i="6"/>
  <c r="I21" i="6"/>
  <c r="M20" i="6"/>
  <c r="I20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  <c r="F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J31" authorId="0" shapeId="0" xr:uid="{F13798A5-C62A-4FFF-AD82-FF53FE3FFBAB}">
      <text>
        <r>
          <rPr>
            <sz val="9"/>
            <color indexed="81"/>
            <rFont val="Tahoma"/>
            <family val="2"/>
          </rPr>
          <t>Year Open: 41.00
Marked down for final dividend of N1.03k</t>
        </r>
      </text>
    </comment>
    <comment ref="J45" authorId="0" shapeId="0" xr:uid="{AB836225-E4C2-48ED-88C2-3D9861864431}">
      <text>
        <r>
          <rPr>
            <sz val="9"/>
            <color indexed="81"/>
            <rFont val="Tahoma"/>
            <family val="2"/>
          </rPr>
          <t>Year open: N20.45k
Marked down for final dividend of N1.52k</t>
        </r>
      </text>
    </comment>
    <comment ref="J46" authorId="0" shapeId="0" xr:uid="{F3FC798B-4796-40A5-8E24-7220CF34382C}">
      <text>
        <r>
          <rPr>
            <sz val="9"/>
            <color indexed="81"/>
            <rFont val="Tahoma"/>
            <family val="2"/>
          </rPr>
          <t>Year Open: N12.10k.
Adjusted for final year dividend of N1.01</t>
        </r>
      </text>
    </comment>
    <comment ref="J117" authorId="0" shapeId="0" xr:uid="{DE937D85-9C6C-4598-84CF-C6021E8A27B7}">
      <text>
        <r>
          <rPr>
            <sz val="9"/>
            <color indexed="81"/>
            <rFont val="Tahoma"/>
            <family val="2"/>
          </rPr>
          <t>Year Open: N215k
Marked down for final dividend of N10.00</t>
        </r>
      </text>
    </comment>
    <comment ref="J164" authorId="0" shapeId="0" xr:uid="{9EF9A06B-EF74-48FE-9E3B-22285973540A}">
      <text>
        <r>
          <rPr>
            <sz val="9"/>
            <color indexed="81"/>
            <rFont val="Tahoma"/>
            <family val="2"/>
          </rPr>
          <t>Year Open: N6.25k
Marked down for dividend of N0.13k</t>
        </r>
      </text>
    </comment>
  </commentList>
</comments>
</file>

<file path=xl/sharedStrings.xml><?xml version="1.0" encoding="utf-8"?>
<sst xmlns="http://schemas.openxmlformats.org/spreadsheetml/2006/main" count="1139" uniqueCount="495">
  <si>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</si>
  <si>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</si>
  <si>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</si>
  <si>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</si>
  <si>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</si>
  <si>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</si>
  <si>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</si>
  <si>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</si>
  <si>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</si>
  <si>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</si>
  <si>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</si>
  <si>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</si>
  <si>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</si>
  <si>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</si>
  <si>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</si>
  <si>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</si>
  <si>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</si>
  <si>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</si>
  <si>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</si>
  <si>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</si>
  <si>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</si>
  <si>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</si>
  <si>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</si>
  <si>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</si>
  <si>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</si>
  <si>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</si>
  <si>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</si>
  <si>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</si>
  <si>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</si>
  <si>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</si>
  <si>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</si>
  <si>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</si>
  <si>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</si>
  <si>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</si>
  <si>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</si>
  <si>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</si>
  <si>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</si>
  <si>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</si>
  <si>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</si>
  <si>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</si>
  <si>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</si>
  <si>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</si>
  <si>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</si>
  <si>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</si>
  <si>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</si>
  <si>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</si>
  <si>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</si>
  <si>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</si>
  <si>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</si>
  <si>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</si>
  <si>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</si>
  <si>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</si>
  <si>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</si>
  <si>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</si>
  <si>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</si>
  <si>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</si>
  <si>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</si>
  <si>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</si>
  <si>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</si>
  <si>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</si>
  <si>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</si>
  <si>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FLOUR MILLS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</si>
  <si>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</si>
  <si>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</si>
  <si>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</si>
  <si>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</si>
  <si>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</si>
  <si>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</si>
  <si>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</si>
  <si>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</si>
  <si>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</si>
  <si>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</si>
  <si>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</si>
  <si>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</si>
  <si>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</si>
  <si>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</si>
  <si>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</si>
  <si>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</si>
  <si>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</si>
  <si>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</si>
  <si>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</si>
  <si>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</si>
  <si>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</si>
  <si>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</si>
  <si>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</si>
  <si>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</si>
  <si>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</si>
  <si>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</si>
  <si>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</si>
  <si>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</si>
  <si>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</si>
  <si>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</si>
  <si>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</si>
  <si>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</si>
  <si>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</si>
  <si>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</si>
  <si>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</si>
  <si>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</si>
  <si>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</si>
  <si>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</si>
  <si>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</si>
  <si>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</si>
  <si>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</si>
  <si>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</si>
  <si>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</si>
  <si>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</si>
  <si>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</si>
  <si>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</si>
  <si>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</si>
  <si>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</si>
  <si>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</si>
  <si>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</si>
  <si>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</si>
  <si>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</si>
  <si>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</si>
  <si>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</si>
  <si>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</si>
  <si>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</si>
  <si>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</si>
  <si>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</si>
  <si>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</si>
  <si>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</si>
  <si>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</si>
  <si>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</si>
  <si>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</si>
  <si>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</si>
  <si>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</si>
  <si>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</si>
  <si>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</si>
  <si>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</si>
  <si>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</si>
  <si>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</si>
  <si>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</si>
  <si>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</si>
  <si>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</si>
  <si>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</si>
  <si>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</si>
  <si>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</si>
  <si>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</si>
  <si>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</si>
  <si>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</si>
  <si>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</si>
  <si>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</si>
  <si>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</si>
  <si>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</si>
  <si>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</si>
  <si>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</si>
  <si>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</si>
  <si>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</si>
  <si>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</si>
  <si>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</si>
  <si>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</si>
  <si>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</si>
  <si>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</si>
  <si>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</si>
  <si>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</si>
  <si>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</si>
  <si>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</si>
  <si>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</si>
  <si>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</si>
  <si>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</si>
  <si>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</si>
  <si>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</si>
  <si>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</si>
  <si>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</si>
  <si>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</si>
  <si>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</si>
  <si>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</si>
  <si>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</si>
  <si>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</si>
  <si>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</si>
  <si>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</si>
  <si>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</si>
  <si>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</si>
  <si>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</si>
  <si>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</si>
  <si>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</si>
  <si>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</si>
  <si>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</si>
  <si>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</si>
  <si>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</si>
  <si>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</si>
  <si>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</si>
  <si>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</si>
  <si>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</si>
  <si>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</si>
  <si>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</si>
  <si>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</si>
  <si>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</si>
  <si>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</si>
  <si>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</si>
  <si>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</si>
  <si>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</si>
  <si>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</si>
  <si>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</si>
  <si>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</si>
  <si>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</si>
  <si>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</si>
  <si>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</si>
  <si>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</si>
  <si>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</si>
  <si>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</si>
  <si>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</si>
  <si>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</si>
  <si>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</si>
  <si>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</si>
  <si>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</si>
  <si>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</si>
  <si>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</si>
  <si>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</si>
  <si>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</si>
  <si>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</si>
  <si>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</si>
  <si>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</si>
  <si>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</si>
  <si>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</si>
  <si>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</si>
  <si>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</si>
  <si>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</si>
  <si>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</si>
  <si>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</si>
  <si>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</si>
  <si>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</si>
  <si>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ARDOVA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</si>
  <si>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</si>
  <si>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</si>
  <si>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</si>
  <si>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</si>
  <si>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</si>
  <si>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</si>
  <si>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</si>
  <si>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</si>
  <si>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</si>
  <si>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</si>
  <si>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</si>
  <si>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</si>
  <si>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</si>
  <si>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</si>
  <si>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</si>
  <si>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</si>
  <si>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</si>
  <si>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</si>
  <si>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</si>
  <si>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</si>
  <si>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</si>
  <si>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</si>
  <si>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</si>
  <si>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</si>
  <si>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</si>
  <si>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</si>
  <si>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</si>
  <si>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</si>
  <si>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</si>
  <si>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</si>
  <si>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</si>
  <si>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</si>
  <si>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>GT HOLDCO</t>
  </si>
  <si>
    <t xml:space="preserve">    </t>
  </si>
  <si>
    <t>GEREGU POWER PLC</t>
  </si>
  <si>
    <t>Nil</t>
  </si>
  <si>
    <t>N1.01k</t>
  </si>
  <si>
    <t>ZENITH BANK</t>
  </si>
  <si>
    <t>N1.52k</t>
  </si>
  <si>
    <t>N10.00k</t>
  </si>
  <si>
    <t>N8.00k</t>
  </si>
  <si>
    <t>To be advised</t>
  </si>
  <si>
    <t>US5.0 Cents</t>
  </si>
  <si>
    <t>US2.5 Cents</t>
  </si>
  <si>
    <t>N1.03k</t>
  </si>
  <si>
    <t>N20.00k</t>
  </si>
  <si>
    <t>N2.00k</t>
  </si>
  <si>
    <t>N36.50</t>
  </si>
  <si>
    <t>N1.00k</t>
  </si>
  <si>
    <t>N0.13k</t>
  </si>
  <si>
    <t>N1.50k</t>
  </si>
  <si>
    <t>N0.50k</t>
  </si>
  <si>
    <t>NGX GROUP</t>
  </si>
  <si>
    <t>N2.80k</t>
  </si>
  <si>
    <t>MTNN</t>
  </si>
  <si>
    <t>N0.55k</t>
  </si>
  <si>
    <t>AIRTEL AFRICA</t>
  </si>
  <si>
    <t>N0.30k</t>
  </si>
  <si>
    <t>News During The Week:</t>
  </si>
  <si>
    <t>N0.40k</t>
  </si>
  <si>
    <t>N2.90k</t>
  </si>
  <si>
    <t>N1.55k</t>
  </si>
  <si>
    <t>TRANSNATIONAL CORPORATION OF NIGERIA PLC</t>
  </si>
  <si>
    <t>AUDITED REPORT FOR FULL YEAR ENDED DECEMBER 31, 2022</t>
  </si>
  <si>
    <t>FY 2022</t>
  </si>
  <si>
    <t>FY 2021</t>
  </si>
  <si>
    <t>N'm</t>
  </si>
  <si>
    <t>Revenue</t>
  </si>
  <si>
    <t>Cost of sales</t>
  </si>
  <si>
    <t>Profit before taxation</t>
  </si>
  <si>
    <t>Income tax</t>
  </si>
  <si>
    <t>Profit after taxation</t>
  </si>
  <si>
    <t>Attributable to:</t>
  </si>
  <si>
    <t xml:space="preserve">Owners of the parent </t>
  </si>
  <si>
    <t xml:space="preserve">Non controlling interest </t>
  </si>
  <si>
    <t>Balance Sheet Information:</t>
  </si>
  <si>
    <t>Assets</t>
  </si>
  <si>
    <t>Non-current assets</t>
  </si>
  <si>
    <t>Plant, property &amp; equipment</t>
  </si>
  <si>
    <t>Right of use assets</t>
  </si>
  <si>
    <t>Intangible assets</t>
  </si>
  <si>
    <t>Investment property</t>
  </si>
  <si>
    <t>Debt and equity securities</t>
  </si>
  <si>
    <t xml:space="preserve">Deferred tax </t>
  </si>
  <si>
    <t>Other investments</t>
  </si>
  <si>
    <t>Prepayments and other assets</t>
  </si>
  <si>
    <t>Total non-current assets</t>
  </si>
  <si>
    <t>Current assets</t>
  </si>
  <si>
    <t>Inventories</t>
  </si>
  <si>
    <t>Trade and other receivables</t>
  </si>
  <si>
    <t>Prepayment and other assets</t>
  </si>
  <si>
    <t>Cash and cash equivalents</t>
  </si>
  <si>
    <t>Total Assets</t>
  </si>
  <si>
    <t>Liabilities</t>
  </si>
  <si>
    <t>Current liabilities</t>
  </si>
  <si>
    <t>Trade and other payables</t>
  </si>
  <si>
    <t>Tax payable</t>
  </si>
  <si>
    <t>Deferred income</t>
  </si>
  <si>
    <t>Borrowings</t>
  </si>
  <si>
    <t>Lease liabilities</t>
  </si>
  <si>
    <t>Total current liabilities</t>
  </si>
  <si>
    <t>Non-current liabilities</t>
  </si>
  <si>
    <t>Long-term borrowings</t>
  </si>
  <si>
    <t>Deposit for shares</t>
  </si>
  <si>
    <t>Contract liabilities</t>
  </si>
  <si>
    <t>Defined Benefit Liability</t>
  </si>
  <si>
    <t>Deferred tax liabilities</t>
  </si>
  <si>
    <t>Total non-current liabilities</t>
  </si>
  <si>
    <t xml:space="preserve">Total Liabilities </t>
  </si>
  <si>
    <t>Equity</t>
  </si>
  <si>
    <t>Share capital</t>
  </si>
  <si>
    <t>Share premium</t>
  </si>
  <si>
    <t>Other reserves</t>
  </si>
  <si>
    <t>Retained earnings</t>
  </si>
  <si>
    <t>Non-controlling interest</t>
  </si>
  <si>
    <t>Net Assets</t>
  </si>
  <si>
    <t>PZ CUSSONS NIGERIA PLC</t>
  </si>
  <si>
    <t>CADBURY NIGERIA PLC</t>
  </si>
  <si>
    <t>INTERIM REPORT FOR NINE MONTHS ENDED FEBRUARY 28, 2023</t>
  </si>
  <si>
    <t>AUDITED REPORT FOR THE YEAR ENDED DECEMBER 31, 2022</t>
  </si>
  <si>
    <t>9M 2023</t>
  </si>
  <si>
    <t>9M 2022</t>
  </si>
  <si>
    <t>Profit before tax</t>
  </si>
  <si>
    <t>Profit after tax</t>
  </si>
  <si>
    <t>Property, plant and equipment</t>
  </si>
  <si>
    <t>Property, plan and equipment</t>
  </si>
  <si>
    <t>RoU assets</t>
  </si>
  <si>
    <t>Deferred taxation</t>
  </si>
  <si>
    <t xml:space="preserve">Other long term receivables </t>
  </si>
  <si>
    <t>Prepayments</t>
  </si>
  <si>
    <t>Total current assets</t>
  </si>
  <si>
    <t xml:space="preserve">Other assets </t>
  </si>
  <si>
    <t>Total assets</t>
  </si>
  <si>
    <t>Deposits for import</t>
  </si>
  <si>
    <t>Assets held for sale</t>
  </si>
  <si>
    <t>Employee benefits</t>
  </si>
  <si>
    <t xml:space="preserve">Provisions </t>
  </si>
  <si>
    <t>Current tax liabilities</t>
  </si>
  <si>
    <t>Lease liability</t>
  </si>
  <si>
    <t>Total liabilities</t>
  </si>
  <si>
    <t>Bank loans</t>
  </si>
  <si>
    <t>Contract liability</t>
  </si>
  <si>
    <t>Share based payment reserve</t>
  </si>
  <si>
    <t>Warranty provisions</t>
  </si>
  <si>
    <t>Total Liabilities</t>
  </si>
  <si>
    <t>MULTIVERSE PLC</t>
  </si>
  <si>
    <t>Cost of Sales</t>
  </si>
  <si>
    <t xml:space="preserve">Profit before tax </t>
  </si>
  <si>
    <t>Mine properties</t>
  </si>
  <si>
    <t>Deferred tax</t>
  </si>
  <si>
    <t>Cash and cash equivalent</t>
  </si>
  <si>
    <t>Interest bearing loans and borrowings</t>
  </si>
  <si>
    <t xml:space="preserve">Provisions for rehabilitation </t>
  </si>
  <si>
    <t>N/A</t>
  </si>
  <si>
    <t xml:space="preserve">Total non-current liabilities </t>
  </si>
  <si>
    <t>Interest-bearing loans</t>
  </si>
  <si>
    <t>Trade payables and other payables</t>
  </si>
  <si>
    <t>Income tax payable</t>
  </si>
  <si>
    <t>Other provisions</t>
  </si>
  <si>
    <t xml:space="preserve">Total current liabilities </t>
  </si>
  <si>
    <t>Issued capital</t>
  </si>
  <si>
    <t>Retained loss</t>
  </si>
  <si>
    <t>MAY &amp; BAKER PLC</t>
  </si>
  <si>
    <t>Investment in Joint Venture</t>
  </si>
  <si>
    <t>Other assets</t>
  </si>
  <si>
    <t>Cash and bank equivalents</t>
  </si>
  <si>
    <t xml:space="preserve">Employee benefits </t>
  </si>
  <si>
    <t>Deferred fair value gain on loan</t>
  </si>
  <si>
    <t>Trade &amp; other payables</t>
  </si>
  <si>
    <t>Asset revaluation reserve</t>
  </si>
  <si>
    <t>SKYWAY AVIATION HANDLING COMPANY PLC</t>
  </si>
  <si>
    <t>Deferred tax assets</t>
  </si>
  <si>
    <t>Trade  and other receivables</t>
  </si>
  <si>
    <t xml:space="preserve">Cash &amp; cash equivalent </t>
  </si>
  <si>
    <t xml:space="preserve">Liabilities </t>
  </si>
  <si>
    <t xml:space="preserve">Loans and borrowing </t>
  </si>
  <si>
    <t xml:space="preserve">Deferred income </t>
  </si>
  <si>
    <t>Employee benefit liabilities</t>
  </si>
  <si>
    <t>Current Liabilities</t>
  </si>
  <si>
    <t xml:space="preserve">Short term borrowings </t>
  </si>
  <si>
    <t>Current income tax payable</t>
  </si>
  <si>
    <t xml:space="preserve">Equity </t>
  </si>
  <si>
    <t>Actuarial valuation reserve</t>
  </si>
  <si>
    <t>Revaluation reserve</t>
  </si>
  <si>
    <t>CHEMICAL AND ALLIED PRODUCTS PLC</t>
  </si>
  <si>
    <t xml:space="preserve">Revenue </t>
  </si>
  <si>
    <t>Finance lease receivable</t>
  </si>
  <si>
    <t>Current income tax</t>
  </si>
  <si>
    <t>Dividend payable</t>
  </si>
  <si>
    <t>Bank Facility (IFF)</t>
  </si>
  <si>
    <t>Other reserves from business combination</t>
  </si>
  <si>
    <t>ECOBANK TRANSNATIONAL INCORPORATED</t>
  </si>
  <si>
    <t>Gross earnings</t>
  </si>
  <si>
    <t>Cash and balances with central banks</t>
  </si>
  <si>
    <t>Trading financial assets</t>
  </si>
  <si>
    <t>Derivative financial instruments</t>
  </si>
  <si>
    <t>Loans and advances to banks</t>
  </si>
  <si>
    <t>Loans and advances to customers</t>
  </si>
  <si>
    <t>Treasury bills and other eligible bills</t>
  </si>
  <si>
    <t>Investment securities</t>
  </si>
  <si>
    <t>Pledged assets</t>
  </si>
  <si>
    <t>Investment in associates</t>
  </si>
  <si>
    <t>Investment properties</t>
  </si>
  <si>
    <t>Deferred income tax assets</t>
  </si>
  <si>
    <t>Assets held for sale and discontinued operations</t>
  </si>
  <si>
    <t>Deposits from banks</t>
  </si>
  <si>
    <t>Deposits from customers</t>
  </si>
  <si>
    <t>Borrowed funds</t>
  </si>
  <si>
    <t>Other liabilities</t>
  </si>
  <si>
    <t>Provisions</t>
  </si>
  <si>
    <t>Deferred income tax liabilities</t>
  </si>
  <si>
    <t>Retirement benefit obligations</t>
  </si>
  <si>
    <t>Retained earnings and reserves</t>
  </si>
  <si>
    <t>Other equity instruments</t>
  </si>
  <si>
    <t>Non-controlling interests</t>
  </si>
  <si>
    <t>MRS OIL NIGERIA PLC</t>
  </si>
  <si>
    <t>Profit for the year</t>
  </si>
  <si>
    <t>Non-current asset</t>
  </si>
  <si>
    <t>Plant, Property &amp; Equipment</t>
  </si>
  <si>
    <t>Employee benefit obligations</t>
  </si>
  <si>
    <t>Short term borrowings</t>
  </si>
  <si>
    <t>Lease Liabilities</t>
  </si>
  <si>
    <t>UBA PLC</t>
  </si>
  <si>
    <t xml:space="preserve">Profit after tax </t>
  </si>
  <si>
    <t>Cash and bank balances</t>
  </si>
  <si>
    <t>Financial assets held for trading</t>
  </si>
  <si>
    <t>AUM</t>
  </si>
  <si>
    <t>Derivative assets</t>
  </si>
  <si>
    <t xml:space="preserve">Investment securities - fair value through other comprehensive income  </t>
  </si>
  <si>
    <t>Investment securities - at amortised cost</t>
  </si>
  <si>
    <t>Investment in equity-accounted investee</t>
  </si>
  <si>
    <t>Property and equipment</t>
  </si>
  <si>
    <t>Non-current assets held for sale</t>
  </si>
  <si>
    <t>Derivative liabilities</t>
  </si>
  <si>
    <t xml:space="preserve">Total Liabilities  </t>
  </si>
  <si>
    <t xml:space="preserve">Net Assets  </t>
  </si>
  <si>
    <r>
      <rPr>
        <b/>
        <sz val="11"/>
        <rFont val="Seaford"/>
      </rPr>
      <t xml:space="preserve">Chemical and Allied Products Plc: </t>
    </r>
    <r>
      <rPr>
        <sz val="11"/>
        <rFont val="Seaford"/>
      </rPr>
      <t xml:space="preserve">Proposed final dividend: N1.55k Proposed bonus; Nil; </t>
    </r>
  </si>
  <si>
    <t>Qualification date: June 1, 2023; Closure date: June 2, 2023; Payment date: June 16, 2023.</t>
  </si>
  <si>
    <r>
      <rPr>
        <b/>
        <sz val="11"/>
        <rFont val="Seaford"/>
      </rPr>
      <t xml:space="preserve">SFS Real Estate Investment Trust: </t>
    </r>
    <r>
      <rPr>
        <sz val="11"/>
        <rFont val="Seaford"/>
      </rPr>
      <t xml:space="preserve">Proposed final dividend: N8.45k Proposed bonus; Nil; </t>
    </r>
  </si>
  <si>
    <t>Qualification date: April 19 2023; Closure date: April 20, 2023; Payment date: May 19, 2023.</t>
  </si>
  <si>
    <r>
      <t xml:space="preserve">Transnational Corporation Plc: </t>
    </r>
    <r>
      <rPr>
        <sz val="11"/>
        <rFont val="Seaford"/>
      </rPr>
      <t>Proposed final dividend: N0.05k Proposed bonus; Nil; Qualifica-</t>
    </r>
  </si>
  <si>
    <t>tion date: April 11, 2023; Closure date: April 12, 2023; Payment date: April 27, 2023.</t>
  </si>
  <si>
    <r>
      <rPr>
        <b/>
        <sz val="11"/>
        <rFont val="Seaford"/>
      </rPr>
      <t xml:space="preserve">Total Energies Plc: </t>
    </r>
    <r>
      <rPr>
        <sz val="11"/>
        <rFont val="Seaford"/>
      </rPr>
      <t>Proposed final dividend: N21.00k Proposed bonus; Nil; Qualification date:</t>
    </r>
  </si>
  <si>
    <t>April 25, 2023; Closure date: April 26, 2023; Payment date: June 2, 2023.</t>
  </si>
  <si>
    <r>
      <rPr>
        <b/>
        <sz val="11"/>
        <rFont val="Seaford"/>
      </rPr>
      <t xml:space="preserve">Zenith Bank Plc: </t>
    </r>
    <r>
      <rPr>
        <sz val="11"/>
        <rFont val="Seaford"/>
      </rPr>
      <t xml:space="preserve">Proposed final dividend: N2.90k Proposed bonus; Nil; Qualification date: April </t>
    </r>
  </si>
  <si>
    <t>14, 2023; Closure date: April 17, 2023; Payment date: May 2, 2023.</t>
  </si>
  <si>
    <r>
      <rPr>
        <b/>
        <sz val="11"/>
        <rFont val="Seaford"/>
      </rPr>
      <t xml:space="preserve">Cadbury Nigeria Plc: </t>
    </r>
    <r>
      <rPr>
        <sz val="11"/>
        <rFont val="Seaford"/>
      </rPr>
      <t>Proposed final dividend: N0.40k Proposed bonus; Nil; Qualification date:</t>
    </r>
  </si>
  <si>
    <t>June 4, 2023; Closure date: June 5, 2023; Payment date: June 27, 2023.</t>
  </si>
  <si>
    <r>
      <rPr>
        <b/>
        <sz val="11"/>
        <rFont val="Seaford"/>
      </rPr>
      <t xml:space="preserve">Ecobank Transnational Incorporation: </t>
    </r>
    <r>
      <rPr>
        <sz val="11"/>
        <rFont val="Seaford"/>
      </rPr>
      <t>Proposed final dividend: US0.11 Cents Proposed bonus;</t>
    </r>
  </si>
  <si>
    <t xml:space="preserve">Nil; Qualification date: May 25, 2023; Closure date: May 26, 2023; Payment date: June 6, 2023. </t>
  </si>
  <si>
    <r>
      <rPr>
        <b/>
        <sz val="11"/>
        <rFont val="Seaford"/>
      </rPr>
      <t xml:space="preserve">Mc Nichols Consolidated Plc: </t>
    </r>
    <r>
      <rPr>
        <sz val="11"/>
        <rFont val="Seaford"/>
      </rPr>
      <t>Proposed final dividend: N0.01k Proposed bonus; Nil; Qualification</t>
    </r>
  </si>
  <si>
    <t>date: May 31 2023; Closure date: June 1, 2023; Payment date: August 3, 2023.</t>
  </si>
  <si>
    <r>
      <rPr>
        <b/>
        <sz val="11"/>
        <rFont val="Seaford"/>
      </rPr>
      <t xml:space="preserve">NEM Insurance Plc: </t>
    </r>
    <r>
      <rPr>
        <sz val="11"/>
        <rFont val="Seaford"/>
      </rPr>
      <t>Proposed final dividend: N0.30k Proposed bonus; Nil; Qualification date:</t>
    </r>
  </si>
  <si>
    <t>April 28, 2023; Closure date: May 1, 2023; Payment date: May 18, 2023.</t>
  </si>
  <si>
    <r>
      <t xml:space="preserve">Beta Glass Plc: </t>
    </r>
    <r>
      <rPr>
        <sz val="11"/>
        <rFont val="Seaford"/>
      </rPr>
      <t>Proposed final dividend: N1.17k Proposed bonus; Nil; Qualification date: June</t>
    </r>
  </si>
  <si>
    <t>16, 2023;  Closure date: June 19, 2023; Payment date: July 7, 2023.</t>
  </si>
  <si>
    <t>US0.11 Cents</t>
  </si>
  <si>
    <t>N8.45k</t>
  </si>
  <si>
    <t>N21.00k</t>
  </si>
  <si>
    <t>N0.05k</t>
  </si>
  <si>
    <t>N1.17k</t>
  </si>
  <si>
    <t>Market Snapshot - 31/3/2023</t>
  </si>
  <si>
    <t>31/3/2023</t>
  </si>
  <si>
    <t>30/3/2023</t>
  </si>
  <si>
    <t>IKEJA HOTEL</t>
  </si>
  <si>
    <t>UNITED CAPITAL</t>
  </si>
  <si>
    <t>N.NIG FLOUR MILLS</t>
  </si>
  <si>
    <t>Withholding tax receivables</t>
  </si>
  <si>
    <t>N0.90k</t>
  </si>
  <si>
    <r>
      <rPr>
        <b/>
        <sz val="11"/>
        <rFont val="Seaford"/>
      </rPr>
      <t xml:space="preserve">United Bank for Africa: </t>
    </r>
    <r>
      <rPr>
        <sz val="11"/>
        <rFont val="Seaford"/>
      </rPr>
      <t>Proposed final dividend: N0.90k Proposed bonus; Nil; Qualification</t>
    </r>
  </si>
  <si>
    <t>date: April 14, 2023; Closure date: April 17, 2023; Payment date: April 27,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</si>
</sst>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\ dd\,\ yyyy"/>
    <numFmt numFmtId="168" formatCode="0.0000"/>
    <numFmt numFmtId="169" formatCode="[$-409]dd\-mmm\-yy;@"/>
    <numFmt numFmtId="170" formatCode="[$-409]mmmm\ d\,\ yyyy;@"/>
    <numFmt numFmtId="171" formatCode="[$-C0A]d/mmm/yy;@"/>
    <numFmt numFmtId="172" formatCode="#,##0;[Red]\(#,##0\)"/>
    <numFmt numFmtId="173" formatCode="#,##0;[Black]\(#,##0\)"/>
  </numFmts>
  <fonts count="1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i/>
      <sz val="8"/>
      <name val="Seaford"/>
    </font>
    <font>
      <sz val="9"/>
      <name val="Seaford"/>
    </font>
    <font>
      <b/>
      <sz val="11"/>
      <color theme="1"/>
      <name val="Seaford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rgb="FFFF0000"/>
      <name val="Seaford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4734">
    <xf numFmtId="0" fontId="0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4" fillId="26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4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4" fillId="28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4" fillId="29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54" fillId="30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54" fillId="31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54" fillId="32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4" fillId="33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4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4" fillId="3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54" fillId="36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54" fillId="37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5" fillId="38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55" fillId="3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5" fillId="4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55" fillId="41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5" fillId="4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5" fillId="43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5" fillId="44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5" fillId="45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5" fillId="46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55" fillId="47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5" fillId="48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5" fillId="49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56" fillId="50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57" fillId="51" borderId="18" applyNumberFormat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0" fontId="40" fillId="21" borderId="2" applyNumberFormat="0" applyAlignment="0" applyProtection="0"/>
    <xf numFmtId="0" fontId="40" fillId="21" borderId="2" applyNumberFormat="0" applyAlignment="0" applyProtection="0"/>
    <xf numFmtId="0" fontId="58" fillId="52" borderId="19" applyNumberFormat="0" applyAlignment="0" applyProtection="0"/>
    <xf numFmtId="0" fontId="40" fillId="21" borderId="2" applyNumberFormat="0" applyAlignment="0" applyProtection="0"/>
    <xf numFmtId="165" fontId="5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61" fillId="53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62" fillId="0" borderId="20" applyNumberFormat="0" applyFill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63" fillId="0" borderId="21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64" fillId="0" borderId="22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0" fontId="66" fillId="54" borderId="18" applyNumberFormat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67" fillId="0" borderId="23" applyNumberFormat="0" applyFill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68" fillId="55" borderId="0" applyNumberFormat="0" applyBorder="0" applyAlignment="0" applyProtection="0"/>
    <xf numFmtId="0" fontId="48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54" fillId="56" borderId="24" applyNumberFormat="0" applyFont="0" applyAlignment="0" applyProtection="0"/>
    <xf numFmtId="0" fontId="34" fillId="23" borderId="7" applyNumberFormat="0" applyFon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69" fillId="51" borderId="25" applyNumberFormat="0" applyAlignment="0" applyProtection="0"/>
    <xf numFmtId="0" fontId="49" fillId="20" borderId="8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71" fillId="0" borderId="26" applyNumberFormat="0" applyFill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7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7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/>
    <xf numFmtId="0" fontId="34" fillId="0" borderId="0"/>
    <xf numFmtId="169" fontId="34" fillId="0" borderId="0"/>
    <xf numFmtId="0" fontId="34" fillId="0" borderId="0"/>
    <xf numFmtId="0" fontId="34" fillId="0" borderId="0"/>
    <xf numFmtId="169" fontId="34" fillId="0" borderId="0"/>
    <xf numFmtId="169" fontId="28" fillId="0" borderId="0"/>
    <xf numFmtId="0" fontId="34" fillId="0" borderId="0"/>
    <xf numFmtId="0" fontId="34" fillId="0" borderId="0"/>
    <xf numFmtId="169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4" fillId="0" borderId="0"/>
    <xf numFmtId="0" fontId="24" fillId="0" borderId="0"/>
    <xf numFmtId="0" fontId="24" fillId="0" borderId="0"/>
    <xf numFmtId="0" fontId="24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7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169" fontId="79" fillId="0" borderId="0"/>
    <xf numFmtId="0" fontId="34" fillId="0" borderId="0"/>
    <xf numFmtId="169" fontId="34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80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34" fillId="0" borderId="0"/>
    <xf numFmtId="0" fontId="17" fillId="0" borderId="0"/>
    <xf numFmtId="165" fontId="34" fillId="0" borderId="0" applyFont="0" applyFill="0" applyBorder="0" applyAlignment="0" applyProtection="0"/>
    <xf numFmtId="0" fontId="16" fillId="0" borderId="0"/>
    <xf numFmtId="0" fontId="16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1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4" fillId="0" borderId="0"/>
    <xf numFmtId="0" fontId="13" fillId="0" borderId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34" fillId="0" borderId="0" applyFont="0" applyFill="0" applyBorder="0" applyAlignment="0" applyProtection="0"/>
    <xf numFmtId="0" fontId="13" fillId="0" borderId="0"/>
    <xf numFmtId="169" fontId="12" fillId="0" borderId="0"/>
    <xf numFmtId="0" fontId="12" fillId="0" borderId="0"/>
    <xf numFmtId="169" fontId="34" fillId="0" borderId="0"/>
    <xf numFmtId="0" fontId="34" fillId="0" borderId="0"/>
    <xf numFmtId="0" fontId="34" fillId="0" borderId="0"/>
    <xf numFmtId="165" fontId="11" fillId="0" borderId="0" applyFont="0" applyFill="0" applyBorder="0" applyAlignment="0" applyProtection="0"/>
    <xf numFmtId="169" fontId="34" fillId="0" borderId="0"/>
    <xf numFmtId="169" fontId="34" fillId="0" borderId="0"/>
    <xf numFmtId="169" fontId="36" fillId="2" borderId="0" applyNumberFormat="0" applyBorder="0" applyAlignment="0" applyProtection="0"/>
    <xf numFmtId="169" fontId="36" fillId="3" borderId="0" applyNumberFormat="0" applyBorder="0" applyAlignment="0" applyProtection="0"/>
    <xf numFmtId="169" fontId="36" fillId="4" borderId="0" applyNumberFormat="0" applyBorder="0" applyAlignment="0" applyProtection="0"/>
    <xf numFmtId="169" fontId="36" fillId="5" borderId="0" applyNumberFormat="0" applyBorder="0" applyAlignment="0" applyProtection="0"/>
    <xf numFmtId="169" fontId="36" fillId="6" borderId="0" applyNumberFormat="0" applyBorder="0" applyAlignment="0" applyProtection="0"/>
    <xf numFmtId="169" fontId="36" fillId="7" borderId="0" applyNumberFormat="0" applyBorder="0" applyAlignment="0" applyProtection="0"/>
    <xf numFmtId="169" fontId="36" fillId="8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5" borderId="0" applyNumberFormat="0" applyBorder="0" applyAlignment="0" applyProtection="0"/>
    <xf numFmtId="169" fontId="36" fillId="8" borderId="0" applyNumberFormat="0" applyBorder="0" applyAlignment="0" applyProtection="0"/>
    <xf numFmtId="169" fontId="36" fillId="11" borderId="0" applyNumberFormat="0" applyBorder="0" applyAlignment="0" applyProtection="0"/>
    <xf numFmtId="169" fontId="37" fillId="12" borderId="0" applyNumberFormat="0" applyBorder="0" applyAlignment="0" applyProtection="0"/>
    <xf numFmtId="169" fontId="37" fillId="9" borderId="0" applyNumberFormat="0" applyBorder="0" applyAlignment="0" applyProtection="0"/>
    <xf numFmtId="169" fontId="37" fillId="10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5" borderId="0" applyNumberFormat="0" applyBorder="0" applyAlignment="0" applyProtection="0"/>
    <xf numFmtId="169" fontId="37" fillId="16" borderId="0" applyNumberFormat="0" applyBorder="0" applyAlignment="0" applyProtection="0"/>
    <xf numFmtId="169" fontId="37" fillId="17" borderId="0" applyNumberFormat="0" applyBorder="0" applyAlignment="0" applyProtection="0"/>
    <xf numFmtId="169" fontId="37" fillId="18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9" borderId="0" applyNumberFormat="0" applyBorder="0" applyAlignment="0" applyProtection="0"/>
    <xf numFmtId="169" fontId="38" fillId="3" borderId="0" applyNumberFormat="0" applyBorder="0" applyAlignment="0" applyProtection="0"/>
    <xf numFmtId="169" fontId="39" fillId="20" borderId="1" applyNumberFormat="0" applyAlignment="0" applyProtection="0"/>
    <xf numFmtId="169" fontId="40" fillId="21" borderId="2" applyNumberFormat="0" applyAlignment="0" applyProtection="0"/>
    <xf numFmtId="169" fontId="41" fillId="0" borderId="0" applyNumberFormat="0" applyFill="0" applyBorder="0" applyAlignment="0" applyProtection="0"/>
    <xf numFmtId="169" fontId="42" fillId="4" borderId="0" applyNumberFormat="0" applyBorder="0" applyAlignment="0" applyProtection="0"/>
    <xf numFmtId="169" fontId="43" fillId="0" borderId="3" applyNumberFormat="0" applyFill="0" applyAlignment="0" applyProtection="0"/>
    <xf numFmtId="169" fontId="44" fillId="0" borderId="4" applyNumberFormat="0" applyFill="0" applyAlignment="0" applyProtection="0"/>
    <xf numFmtId="169" fontId="45" fillId="0" borderId="5" applyNumberFormat="0" applyFill="0" applyAlignment="0" applyProtection="0"/>
    <xf numFmtId="169" fontId="45" fillId="0" borderId="0" applyNumberFormat="0" applyFill="0" applyBorder="0" applyAlignment="0" applyProtection="0"/>
    <xf numFmtId="169" fontId="46" fillId="7" borderId="1" applyNumberFormat="0" applyAlignment="0" applyProtection="0"/>
    <xf numFmtId="169" fontId="47" fillId="0" borderId="6" applyNumberFormat="0" applyFill="0" applyAlignment="0" applyProtection="0"/>
    <xf numFmtId="169" fontId="48" fillId="22" borderId="0" applyNumberFormat="0" applyBorder="0" applyAlignment="0" applyProtection="0"/>
    <xf numFmtId="169" fontId="34" fillId="23" borderId="7" applyNumberFormat="0" applyFont="0" applyAlignment="0" applyProtection="0"/>
    <xf numFmtId="169" fontId="49" fillId="20" borderId="8" applyNumberFormat="0" applyAlignment="0" applyProtection="0"/>
    <xf numFmtId="169" fontId="50" fillId="0" borderId="0" applyNumberFormat="0" applyFill="0" applyBorder="0" applyAlignment="0" applyProtection="0"/>
    <xf numFmtId="169" fontId="51" fillId="0" borderId="9" applyNumberFormat="0" applyFill="0" applyAlignment="0" applyProtection="0"/>
    <xf numFmtId="169" fontId="52" fillId="0" borderId="0" applyNumberFormat="0" applyFill="0" applyBorder="0" applyAlignment="0" applyProtection="0"/>
    <xf numFmtId="169" fontId="10" fillId="0" borderId="0"/>
    <xf numFmtId="169" fontId="36" fillId="2" borderId="0" applyNumberFormat="0" applyBorder="0" applyAlignment="0" applyProtection="0"/>
    <xf numFmtId="169" fontId="36" fillId="3" borderId="0" applyNumberFormat="0" applyBorder="0" applyAlignment="0" applyProtection="0"/>
    <xf numFmtId="169" fontId="36" fillId="4" borderId="0" applyNumberFormat="0" applyBorder="0" applyAlignment="0" applyProtection="0"/>
    <xf numFmtId="169" fontId="36" fillId="5" borderId="0" applyNumberFormat="0" applyBorder="0" applyAlignment="0" applyProtection="0"/>
    <xf numFmtId="169" fontId="36" fillId="6" borderId="0" applyNumberFormat="0" applyBorder="0" applyAlignment="0" applyProtection="0"/>
    <xf numFmtId="169" fontId="36" fillId="7" borderId="0" applyNumberFormat="0" applyBorder="0" applyAlignment="0" applyProtection="0"/>
    <xf numFmtId="169" fontId="36" fillId="8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5" borderId="0" applyNumberFormat="0" applyBorder="0" applyAlignment="0" applyProtection="0"/>
    <xf numFmtId="169" fontId="36" fillId="8" borderId="0" applyNumberFormat="0" applyBorder="0" applyAlignment="0" applyProtection="0"/>
    <xf numFmtId="169" fontId="36" fillId="11" borderId="0" applyNumberFormat="0" applyBorder="0" applyAlignment="0" applyProtection="0"/>
    <xf numFmtId="169" fontId="37" fillId="12" borderId="0" applyNumberFormat="0" applyBorder="0" applyAlignment="0" applyProtection="0"/>
    <xf numFmtId="169" fontId="37" fillId="9" borderId="0" applyNumberFormat="0" applyBorder="0" applyAlignment="0" applyProtection="0"/>
    <xf numFmtId="169" fontId="37" fillId="10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5" borderId="0" applyNumberFormat="0" applyBorder="0" applyAlignment="0" applyProtection="0"/>
    <xf numFmtId="169" fontId="37" fillId="16" borderId="0" applyNumberFormat="0" applyBorder="0" applyAlignment="0" applyProtection="0"/>
    <xf numFmtId="169" fontId="37" fillId="17" borderId="0" applyNumberFormat="0" applyBorder="0" applyAlignment="0" applyProtection="0"/>
    <xf numFmtId="169" fontId="37" fillId="18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9" borderId="0" applyNumberFormat="0" applyBorder="0" applyAlignment="0" applyProtection="0"/>
    <xf numFmtId="169" fontId="38" fillId="3" borderId="0" applyNumberFormat="0" applyBorder="0" applyAlignment="0" applyProtection="0"/>
    <xf numFmtId="169" fontId="39" fillId="20" borderId="1" applyNumberFormat="0" applyAlignment="0" applyProtection="0"/>
    <xf numFmtId="169" fontId="40" fillId="21" borderId="2" applyNumberFormat="0" applyAlignment="0" applyProtection="0"/>
    <xf numFmtId="169" fontId="41" fillId="0" borderId="0" applyNumberFormat="0" applyFill="0" applyBorder="0" applyAlignment="0" applyProtection="0"/>
    <xf numFmtId="169" fontId="42" fillId="4" borderId="0" applyNumberFormat="0" applyBorder="0" applyAlignment="0" applyProtection="0"/>
    <xf numFmtId="169" fontId="43" fillId="0" borderId="3" applyNumberFormat="0" applyFill="0" applyAlignment="0" applyProtection="0"/>
    <xf numFmtId="169" fontId="44" fillId="0" borderId="4" applyNumberFormat="0" applyFill="0" applyAlignment="0" applyProtection="0"/>
    <xf numFmtId="169" fontId="45" fillId="0" borderId="5" applyNumberFormat="0" applyFill="0" applyAlignment="0" applyProtection="0"/>
    <xf numFmtId="169" fontId="45" fillId="0" borderId="0" applyNumberFormat="0" applyFill="0" applyBorder="0" applyAlignment="0" applyProtection="0"/>
    <xf numFmtId="169" fontId="46" fillId="7" borderId="1" applyNumberFormat="0" applyAlignment="0" applyProtection="0"/>
    <xf numFmtId="169" fontId="47" fillId="0" borderId="6" applyNumberFormat="0" applyFill="0" applyAlignment="0" applyProtection="0"/>
    <xf numFmtId="169" fontId="48" fillId="22" borderId="0" applyNumberFormat="0" applyBorder="0" applyAlignment="0" applyProtection="0"/>
    <xf numFmtId="169" fontId="34" fillId="23" borderId="7" applyNumberFormat="0" applyFont="0" applyAlignment="0" applyProtection="0"/>
    <xf numFmtId="169" fontId="49" fillId="20" borderId="8" applyNumberFormat="0" applyAlignment="0" applyProtection="0"/>
    <xf numFmtId="169" fontId="50" fillId="0" borderId="0" applyNumberFormat="0" applyFill="0" applyBorder="0" applyAlignment="0" applyProtection="0"/>
    <xf numFmtId="169" fontId="51" fillId="0" borderId="9" applyNumberFormat="0" applyFill="0" applyAlignment="0" applyProtection="0"/>
    <xf numFmtId="169" fontId="52" fillId="0" borderId="0" applyNumberFormat="0" applyFill="0" applyBorder="0" applyAlignment="0" applyProtection="0"/>
    <xf numFmtId="169" fontId="34" fillId="0" borderId="0"/>
    <xf numFmtId="169" fontId="10" fillId="0" borderId="0"/>
    <xf numFmtId="169" fontId="34" fillId="0" borderId="0"/>
    <xf numFmtId="169" fontId="36" fillId="2" borderId="0" applyNumberFormat="0" applyBorder="0" applyAlignment="0" applyProtection="0"/>
    <xf numFmtId="169" fontId="36" fillId="3" borderId="0" applyNumberFormat="0" applyBorder="0" applyAlignment="0" applyProtection="0"/>
    <xf numFmtId="169" fontId="36" fillId="4" borderId="0" applyNumberFormat="0" applyBorder="0" applyAlignment="0" applyProtection="0"/>
    <xf numFmtId="169" fontId="36" fillId="5" borderId="0" applyNumberFormat="0" applyBorder="0" applyAlignment="0" applyProtection="0"/>
    <xf numFmtId="169" fontId="36" fillId="6" borderId="0" applyNumberFormat="0" applyBorder="0" applyAlignment="0" applyProtection="0"/>
    <xf numFmtId="169" fontId="36" fillId="7" borderId="0" applyNumberFormat="0" applyBorder="0" applyAlignment="0" applyProtection="0"/>
    <xf numFmtId="169" fontId="36" fillId="8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5" borderId="0" applyNumberFormat="0" applyBorder="0" applyAlignment="0" applyProtection="0"/>
    <xf numFmtId="169" fontId="36" fillId="8" borderId="0" applyNumberFormat="0" applyBorder="0" applyAlignment="0" applyProtection="0"/>
    <xf numFmtId="169" fontId="36" fillId="11" borderId="0" applyNumberFormat="0" applyBorder="0" applyAlignment="0" applyProtection="0"/>
    <xf numFmtId="169" fontId="37" fillId="12" borderId="0" applyNumberFormat="0" applyBorder="0" applyAlignment="0" applyProtection="0"/>
    <xf numFmtId="169" fontId="37" fillId="9" borderId="0" applyNumberFormat="0" applyBorder="0" applyAlignment="0" applyProtection="0"/>
    <xf numFmtId="169" fontId="37" fillId="10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5" borderId="0" applyNumberFormat="0" applyBorder="0" applyAlignment="0" applyProtection="0"/>
    <xf numFmtId="169" fontId="37" fillId="16" borderId="0" applyNumberFormat="0" applyBorder="0" applyAlignment="0" applyProtection="0"/>
    <xf numFmtId="169" fontId="37" fillId="17" borderId="0" applyNumberFormat="0" applyBorder="0" applyAlignment="0" applyProtection="0"/>
    <xf numFmtId="169" fontId="37" fillId="18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9" borderId="0" applyNumberFormat="0" applyBorder="0" applyAlignment="0" applyProtection="0"/>
    <xf numFmtId="169" fontId="38" fillId="3" borderId="0" applyNumberFormat="0" applyBorder="0" applyAlignment="0" applyProtection="0"/>
    <xf numFmtId="169" fontId="39" fillId="20" borderId="1" applyNumberFormat="0" applyAlignment="0" applyProtection="0"/>
    <xf numFmtId="169" fontId="40" fillId="21" borderId="2" applyNumberFormat="0" applyAlignment="0" applyProtection="0"/>
    <xf numFmtId="169" fontId="41" fillId="0" borderId="0" applyNumberFormat="0" applyFill="0" applyBorder="0" applyAlignment="0" applyProtection="0"/>
    <xf numFmtId="169" fontId="42" fillId="4" borderId="0" applyNumberFormat="0" applyBorder="0" applyAlignment="0" applyProtection="0"/>
    <xf numFmtId="169" fontId="43" fillId="0" borderId="3" applyNumberFormat="0" applyFill="0" applyAlignment="0" applyProtection="0"/>
    <xf numFmtId="169" fontId="44" fillId="0" borderId="4" applyNumberFormat="0" applyFill="0" applyAlignment="0" applyProtection="0"/>
    <xf numFmtId="169" fontId="45" fillId="0" borderId="5" applyNumberFormat="0" applyFill="0" applyAlignment="0" applyProtection="0"/>
    <xf numFmtId="169" fontId="45" fillId="0" borderId="0" applyNumberFormat="0" applyFill="0" applyBorder="0" applyAlignment="0" applyProtection="0"/>
    <xf numFmtId="169" fontId="46" fillId="7" borderId="1" applyNumberFormat="0" applyAlignment="0" applyProtection="0"/>
    <xf numFmtId="169" fontId="47" fillId="0" borderId="6" applyNumberFormat="0" applyFill="0" applyAlignment="0" applyProtection="0"/>
    <xf numFmtId="169" fontId="48" fillId="22" borderId="0" applyNumberFormat="0" applyBorder="0" applyAlignment="0" applyProtection="0"/>
    <xf numFmtId="169" fontId="34" fillId="23" borderId="7" applyNumberFormat="0" applyFont="0" applyAlignment="0" applyProtection="0"/>
    <xf numFmtId="169" fontId="49" fillId="20" borderId="8" applyNumberFormat="0" applyAlignment="0" applyProtection="0"/>
    <xf numFmtId="169" fontId="50" fillId="0" borderId="0" applyNumberFormat="0" applyFill="0" applyBorder="0" applyAlignment="0" applyProtection="0"/>
    <xf numFmtId="169" fontId="51" fillId="0" borderId="9" applyNumberFormat="0" applyFill="0" applyAlignment="0" applyProtection="0"/>
    <xf numFmtId="169" fontId="52" fillId="0" borderId="0" applyNumberFormat="0" applyFill="0" applyBorder="0" applyAlignment="0" applyProtection="0"/>
    <xf numFmtId="169" fontId="10" fillId="0" borderId="0"/>
    <xf numFmtId="169" fontId="34" fillId="0" borderId="0"/>
    <xf numFmtId="169" fontId="36" fillId="2" borderId="0" applyNumberFormat="0" applyBorder="0" applyAlignment="0" applyProtection="0"/>
    <xf numFmtId="169" fontId="36" fillId="3" borderId="0" applyNumberFormat="0" applyBorder="0" applyAlignment="0" applyProtection="0"/>
    <xf numFmtId="169" fontId="36" fillId="4" borderId="0" applyNumberFormat="0" applyBorder="0" applyAlignment="0" applyProtection="0"/>
    <xf numFmtId="169" fontId="36" fillId="5" borderId="0" applyNumberFormat="0" applyBorder="0" applyAlignment="0" applyProtection="0"/>
    <xf numFmtId="169" fontId="36" fillId="6" borderId="0" applyNumberFormat="0" applyBorder="0" applyAlignment="0" applyProtection="0"/>
    <xf numFmtId="169" fontId="36" fillId="7" borderId="0" applyNumberFormat="0" applyBorder="0" applyAlignment="0" applyProtection="0"/>
    <xf numFmtId="169" fontId="36" fillId="8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5" borderId="0" applyNumberFormat="0" applyBorder="0" applyAlignment="0" applyProtection="0"/>
    <xf numFmtId="169" fontId="36" fillId="8" borderId="0" applyNumberFormat="0" applyBorder="0" applyAlignment="0" applyProtection="0"/>
    <xf numFmtId="169" fontId="36" fillId="11" borderId="0" applyNumberFormat="0" applyBorder="0" applyAlignment="0" applyProtection="0"/>
    <xf numFmtId="169" fontId="37" fillId="12" borderId="0" applyNumberFormat="0" applyBorder="0" applyAlignment="0" applyProtection="0"/>
    <xf numFmtId="169" fontId="37" fillId="9" borderId="0" applyNumberFormat="0" applyBorder="0" applyAlignment="0" applyProtection="0"/>
    <xf numFmtId="169" fontId="37" fillId="10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5" borderId="0" applyNumberFormat="0" applyBorder="0" applyAlignment="0" applyProtection="0"/>
    <xf numFmtId="169" fontId="37" fillId="16" borderId="0" applyNumberFormat="0" applyBorder="0" applyAlignment="0" applyProtection="0"/>
    <xf numFmtId="169" fontId="37" fillId="17" borderId="0" applyNumberFormat="0" applyBorder="0" applyAlignment="0" applyProtection="0"/>
    <xf numFmtId="169" fontId="37" fillId="18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9" borderId="0" applyNumberFormat="0" applyBorder="0" applyAlignment="0" applyProtection="0"/>
    <xf numFmtId="169" fontId="38" fillId="3" borderId="0" applyNumberFormat="0" applyBorder="0" applyAlignment="0" applyProtection="0"/>
    <xf numFmtId="169" fontId="39" fillId="20" borderId="1" applyNumberFormat="0" applyAlignment="0" applyProtection="0"/>
    <xf numFmtId="169" fontId="40" fillId="21" borderId="2" applyNumberFormat="0" applyAlignment="0" applyProtection="0"/>
    <xf numFmtId="169" fontId="41" fillId="0" borderId="0" applyNumberFormat="0" applyFill="0" applyBorder="0" applyAlignment="0" applyProtection="0"/>
    <xf numFmtId="169" fontId="42" fillId="4" borderId="0" applyNumberFormat="0" applyBorder="0" applyAlignment="0" applyProtection="0"/>
    <xf numFmtId="169" fontId="43" fillId="0" borderId="3" applyNumberFormat="0" applyFill="0" applyAlignment="0" applyProtection="0"/>
    <xf numFmtId="169" fontId="44" fillId="0" borderId="4" applyNumberFormat="0" applyFill="0" applyAlignment="0" applyProtection="0"/>
    <xf numFmtId="169" fontId="45" fillId="0" borderId="5" applyNumberFormat="0" applyFill="0" applyAlignment="0" applyProtection="0"/>
    <xf numFmtId="169" fontId="45" fillId="0" borderId="0" applyNumberFormat="0" applyFill="0" applyBorder="0" applyAlignment="0" applyProtection="0"/>
    <xf numFmtId="169" fontId="46" fillId="7" borderId="1" applyNumberFormat="0" applyAlignment="0" applyProtection="0"/>
    <xf numFmtId="169" fontId="47" fillId="0" borderId="6" applyNumberFormat="0" applyFill="0" applyAlignment="0" applyProtection="0"/>
    <xf numFmtId="169" fontId="48" fillId="22" borderId="0" applyNumberFormat="0" applyBorder="0" applyAlignment="0" applyProtection="0"/>
    <xf numFmtId="169" fontId="10" fillId="0" borderId="0"/>
    <xf numFmtId="169" fontId="10" fillId="0" borderId="0"/>
    <xf numFmtId="169" fontId="10" fillId="0" borderId="0"/>
    <xf numFmtId="169" fontId="34" fillId="23" borderId="7" applyNumberFormat="0" applyFont="0" applyAlignment="0" applyProtection="0"/>
    <xf numFmtId="169" fontId="49" fillId="20" borderId="8" applyNumberFormat="0" applyAlignment="0" applyProtection="0"/>
    <xf numFmtId="169" fontId="50" fillId="0" borderId="0" applyNumberFormat="0" applyFill="0" applyBorder="0" applyAlignment="0" applyProtection="0"/>
    <xf numFmtId="169" fontId="51" fillId="0" borderId="9" applyNumberFormat="0" applyFill="0" applyAlignment="0" applyProtection="0"/>
    <xf numFmtId="169" fontId="52" fillId="0" borderId="0" applyNumberFormat="0" applyFill="0" applyBorder="0" applyAlignment="0" applyProtection="0"/>
    <xf numFmtId="169" fontId="34" fillId="0" borderId="0"/>
    <xf numFmtId="169" fontId="34" fillId="0" borderId="0"/>
    <xf numFmtId="169" fontId="54" fillId="0" borderId="0"/>
    <xf numFmtId="169" fontId="70" fillId="0" borderId="0" applyNumberFormat="0" applyFill="0" applyBorder="0" applyAlignment="0" applyProtection="0"/>
    <xf numFmtId="169" fontId="62" fillId="0" borderId="20" applyNumberFormat="0" applyFill="0" applyAlignment="0" applyProtection="0"/>
    <xf numFmtId="169" fontId="63" fillId="0" borderId="21" applyNumberFormat="0" applyFill="0" applyAlignment="0" applyProtection="0"/>
    <xf numFmtId="169" fontId="64" fillId="0" borderId="22" applyNumberFormat="0" applyFill="0" applyAlignment="0" applyProtection="0"/>
    <xf numFmtId="169" fontId="64" fillId="0" borderId="0" applyNumberFormat="0" applyFill="0" applyBorder="0" applyAlignment="0" applyProtection="0"/>
    <xf numFmtId="169" fontId="61" fillId="53" borderId="0" applyNumberFormat="0" applyBorder="0" applyAlignment="0" applyProtection="0"/>
    <xf numFmtId="169" fontId="56" fillId="50" borderId="0" applyNumberFormat="0" applyBorder="0" applyAlignment="0" applyProtection="0"/>
    <xf numFmtId="169" fontId="68" fillId="55" borderId="0" applyNumberFormat="0" applyBorder="0" applyAlignment="0" applyProtection="0"/>
    <xf numFmtId="169" fontId="66" fillId="54" borderId="18" applyNumberFormat="0" applyAlignment="0" applyProtection="0"/>
    <xf numFmtId="169" fontId="69" fillId="51" borderId="25" applyNumberFormat="0" applyAlignment="0" applyProtection="0"/>
    <xf numFmtId="169" fontId="57" fillId="51" borderId="18" applyNumberFormat="0" applyAlignment="0" applyProtection="0"/>
    <xf numFmtId="169" fontId="67" fillId="0" borderId="23" applyNumberFormat="0" applyFill="0" applyAlignment="0" applyProtection="0"/>
    <xf numFmtId="169" fontId="58" fillId="52" borderId="19" applyNumberFormat="0" applyAlignment="0" applyProtection="0"/>
    <xf numFmtId="169" fontId="72" fillId="0" borderId="0" applyNumberFormat="0" applyFill="0" applyBorder="0" applyAlignment="0" applyProtection="0"/>
    <xf numFmtId="169" fontId="54" fillId="56" borderId="24" applyNumberFormat="0" applyFont="0" applyAlignment="0" applyProtection="0"/>
    <xf numFmtId="169" fontId="60" fillId="0" borderId="0" applyNumberFormat="0" applyFill="0" applyBorder="0" applyAlignment="0" applyProtection="0"/>
    <xf numFmtId="169" fontId="71" fillId="0" borderId="26" applyNumberFormat="0" applyFill="0" applyAlignment="0" applyProtection="0"/>
    <xf numFmtId="169" fontId="55" fillId="44" borderId="0" applyNumberFormat="0" applyBorder="0" applyAlignment="0" applyProtection="0"/>
    <xf numFmtId="169" fontId="54" fillId="26" borderId="0" applyNumberFormat="0" applyBorder="0" applyAlignment="0" applyProtection="0"/>
    <xf numFmtId="169" fontId="54" fillId="32" borderId="0" applyNumberFormat="0" applyBorder="0" applyAlignment="0" applyProtection="0"/>
    <xf numFmtId="169" fontId="55" fillId="38" borderId="0" applyNumberFormat="0" applyBorder="0" applyAlignment="0" applyProtection="0"/>
    <xf numFmtId="169" fontId="55" fillId="45" borderId="0" applyNumberFormat="0" applyBorder="0" applyAlignment="0" applyProtection="0"/>
    <xf numFmtId="169" fontId="54" fillId="27" borderId="0" applyNumberFormat="0" applyBorder="0" applyAlignment="0" applyProtection="0"/>
    <xf numFmtId="169" fontId="54" fillId="33" borderId="0" applyNumberFormat="0" applyBorder="0" applyAlignment="0" applyProtection="0"/>
    <xf numFmtId="169" fontId="55" fillId="39" borderId="0" applyNumberFormat="0" applyBorder="0" applyAlignment="0" applyProtection="0"/>
    <xf numFmtId="169" fontId="55" fillId="46" borderId="0" applyNumberFormat="0" applyBorder="0" applyAlignment="0" applyProtection="0"/>
    <xf numFmtId="169" fontId="54" fillId="28" borderId="0" applyNumberFormat="0" applyBorder="0" applyAlignment="0" applyProtection="0"/>
    <xf numFmtId="169" fontId="54" fillId="34" borderId="0" applyNumberFormat="0" applyBorder="0" applyAlignment="0" applyProtection="0"/>
    <xf numFmtId="169" fontId="55" fillId="40" borderId="0" applyNumberFormat="0" applyBorder="0" applyAlignment="0" applyProtection="0"/>
    <xf numFmtId="169" fontId="55" fillId="47" borderId="0" applyNumberFormat="0" applyBorder="0" applyAlignment="0" applyProtection="0"/>
    <xf numFmtId="169" fontId="54" fillId="29" borderId="0" applyNumberFormat="0" applyBorder="0" applyAlignment="0" applyProtection="0"/>
    <xf numFmtId="169" fontId="54" fillId="35" borderId="0" applyNumberFormat="0" applyBorder="0" applyAlignment="0" applyProtection="0"/>
    <xf numFmtId="169" fontId="55" fillId="41" borderId="0" applyNumberFormat="0" applyBorder="0" applyAlignment="0" applyProtection="0"/>
    <xf numFmtId="169" fontId="55" fillId="48" borderId="0" applyNumberFormat="0" applyBorder="0" applyAlignment="0" applyProtection="0"/>
    <xf numFmtId="169" fontId="54" fillId="30" borderId="0" applyNumberFormat="0" applyBorder="0" applyAlignment="0" applyProtection="0"/>
    <xf numFmtId="169" fontId="54" fillId="36" borderId="0" applyNumberFormat="0" applyBorder="0" applyAlignment="0" applyProtection="0"/>
    <xf numFmtId="169" fontId="55" fillId="42" borderId="0" applyNumberFormat="0" applyBorder="0" applyAlignment="0" applyProtection="0"/>
    <xf numFmtId="169" fontId="55" fillId="49" borderId="0" applyNumberFormat="0" applyBorder="0" applyAlignment="0" applyProtection="0"/>
    <xf numFmtId="169" fontId="54" fillId="31" borderId="0" applyNumberFormat="0" applyBorder="0" applyAlignment="0" applyProtection="0"/>
    <xf numFmtId="169" fontId="54" fillId="37" borderId="0" applyNumberFormat="0" applyBorder="0" applyAlignment="0" applyProtection="0"/>
    <xf numFmtId="169" fontId="55" fillId="43" borderId="0" applyNumberFormat="0" applyBorder="0" applyAlignment="0" applyProtection="0"/>
    <xf numFmtId="169" fontId="34" fillId="0" borderId="0"/>
    <xf numFmtId="169" fontId="36" fillId="2" borderId="0" applyNumberFormat="0" applyBorder="0" applyAlignment="0" applyProtection="0"/>
    <xf numFmtId="169" fontId="36" fillId="3" borderId="0" applyNumberFormat="0" applyBorder="0" applyAlignment="0" applyProtection="0"/>
    <xf numFmtId="169" fontId="36" fillId="4" borderId="0" applyNumberFormat="0" applyBorder="0" applyAlignment="0" applyProtection="0"/>
    <xf numFmtId="169" fontId="36" fillId="5" borderId="0" applyNumberFormat="0" applyBorder="0" applyAlignment="0" applyProtection="0"/>
    <xf numFmtId="169" fontId="36" fillId="6" borderId="0" applyNumberFormat="0" applyBorder="0" applyAlignment="0" applyProtection="0"/>
    <xf numFmtId="169" fontId="36" fillId="7" borderId="0" applyNumberFormat="0" applyBorder="0" applyAlignment="0" applyProtection="0"/>
    <xf numFmtId="169" fontId="36" fillId="8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5" borderId="0" applyNumberFormat="0" applyBorder="0" applyAlignment="0" applyProtection="0"/>
    <xf numFmtId="169" fontId="36" fillId="8" borderId="0" applyNumberFormat="0" applyBorder="0" applyAlignment="0" applyProtection="0"/>
    <xf numFmtId="169" fontId="36" fillId="11" borderId="0" applyNumberFormat="0" applyBorder="0" applyAlignment="0" applyProtection="0"/>
    <xf numFmtId="169" fontId="37" fillId="12" borderId="0" applyNumberFormat="0" applyBorder="0" applyAlignment="0" applyProtection="0"/>
    <xf numFmtId="169" fontId="37" fillId="9" borderId="0" applyNumberFormat="0" applyBorder="0" applyAlignment="0" applyProtection="0"/>
    <xf numFmtId="169" fontId="37" fillId="10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5" borderId="0" applyNumberFormat="0" applyBorder="0" applyAlignment="0" applyProtection="0"/>
    <xf numFmtId="169" fontId="37" fillId="16" borderId="0" applyNumberFormat="0" applyBorder="0" applyAlignment="0" applyProtection="0"/>
    <xf numFmtId="169" fontId="37" fillId="17" borderId="0" applyNumberFormat="0" applyBorder="0" applyAlignment="0" applyProtection="0"/>
    <xf numFmtId="169" fontId="37" fillId="18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9" borderId="0" applyNumberFormat="0" applyBorder="0" applyAlignment="0" applyProtection="0"/>
    <xf numFmtId="169" fontId="38" fillId="3" borderId="0" applyNumberFormat="0" applyBorder="0" applyAlignment="0" applyProtection="0"/>
    <xf numFmtId="169" fontId="39" fillId="20" borderId="1" applyNumberFormat="0" applyAlignment="0" applyProtection="0"/>
    <xf numFmtId="169" fontId="40" fillId="21" borderId="2" applyNumberFormat="0" applyAlignment="0" applyProtection="0"/>
    <xf numFmtId="169" fontId="41" fillId="0" borderId="0" applyNumberFormat="0" applyFill="0" applyBorder="0" applyAlignment="0" applyProtection="0"/>
    <xf numFmtId="169" fontId="42" fillId="4" borderId="0" applyNumberFormat="0" applyBorder="0" applyAlignment="0" applyProtection="0"/>
    <xf numFmtId="169" fontId="43" fillId="0" borderId="3" applyNumberFormat="0" applyFill="0" applyAlignment="0" applyProtection="0"/>
    <xf numFmtId="169" fontId="44" fillId="0" borderId="4" applyNumberFormat="0" applyFill="0" applyAlignment="0" applyProtection="0"/>
    <xf numFmtId="169" fontId="45" fillId="0" borderId="5" applyNumberFormat="0" applyFill="0" applyAlignment="0" applyProtection="0"/>
    <xf numFmtId="169" fontId="45" fillId="0" borderId="0" applyNumberFormat="0" applyFill="0" applyBorder="0" applyAlignment="0" applyProtection="0"/>
    <xf numFmtId="169" fontId="46" fillId="7" borderId="1" applyNumberFormat="0" applyAlignment="0" applyProtection="0"/>
    <xf numFmtId="169" fontId="47" fillId="0" borderId="6" applyNumberFormat="0" applyFill="0" applyAlignment="0" applyProtection="0"/>
    <xf numFmtId="169" fontId="48" fillId="22" borderId="0" applyNumberFormat="0" applyBorder="0" applyAlignment="0" applyProtection="0"/>
    <xf numFmtId="169" fontId="34" fillId="23" borderId="7" applyNumberFormat="0" applyFont="0" applyAlignment="0" applyProtection="0"/>
    <xf numFmtId="169" fontId="49" fillId="20" borderId="8" applyNumberFormat="0" applyAlignment="0" applyProtection="0"/>
    <xf numFmtId="169" fontId="50" fillId="0" borderId="0" applyNumberFormat="0" applyFill="0" applyBorder="0" applyAlignment="0" applyProtection="0"/>
    <xf numFmtId="169" fontId="51" fillId="0" borderId="9" applyNumberFormat="0" applyFill="0" applyAlignment="0" applyProtection="0"/>
    <xf numFmtId="169" fontId="52" fillId="0" borderId="0" applyNumberFormat="0" applyFill="0" applyBorder="0" applyAlignment="0" applyProtection="0"/>
    <xf numFmtId="169" fontId="34" fillId="0" borderId="0"/>
    <xf numFmtId="169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34" fillId="0" borderId="0"/>
    <xf numFmtId="169" fontId="5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34" fillId="0" borderId="0"/>
    <xf numFmtId="169" fontId="3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34" fillId="0" borderId="0"/>
    <xf numFmtId="169" fontId="34" fillId="23" borderId="7" applyNumberFormat="0" applyFont="0" applyAlignment="0" applyProtection="0"/>
    <xf numFmtId="169" fontId="34" fillId="23" borderId="7" applyNumberFormat="0" applyFont="0" applyAlignment="0" applyProtection="0"/>
    <xf numFmtId="169" fontId="34" fillId="23" borderId="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34" fillId="0" borderId="0"/>
    <xf numFmtId="169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34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34" fillId="0" borderId="0"/>
    <xf numFmtId="169" fontId="3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65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3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0" fontId="40" fillId="21" borderId="2" applyNumberFormat="0" applyAlignment="0" applyProtection="0"/>
    <xf numFmtId="0" fontId="40" fillId="21" borderId="2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34" fillId="23" borderId="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3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26" borderId="0" applyNumberFormat="0" applyBorder="0" applyAlignment="0" applyProtection="0"/>
    <xf numFmtId="0" fontId="36" fillId="2" borderId="0" applyNumberFormat="0" applyBorder="0" applyAlignment="0" applyProtection="0"/>
    <xf numFmtId="0" fontId="54" fillId="27" borderId="0" applyNumberFormat="0" applyBorder="0" applyAlignment="0" applyProtection="0"/>
    <xf numFmtId="0" fontId="36" fillId="3" borderId="0" applyNumberFormat="0" applyBorder="0" applyAlignment="0" applyProtection="0"/>
    <xf numFmtId="0" fontId="54" fillId="28" borderId="0" applyNumberFormat="0" applyBorder="0" applyAlignment="0" applyProtection="0"/>
    <xf numFmtId="0" fontId="36" fillId="4" borderId="0" applyNumberFormat="0" applyBorder="0" applyAlignment="0" applyProtection="0"/>
    <xf numFmtId="0" fontId="54" fillId="29" borderId="0" applyNumberFormat="0" applyBorder="0" applyAlignment="0" applyProtection="0"/>
    <xf numFmtId="0" fontId="36" fillId="5" borderId="0" applyNumberFormat="0" applyBorder="0" applyAlignment="0" applyProtection="0"/>
    <xf numFmtId="0" fontId="54" fillId="30" borderId="0" applyNumberFormat="0" applyBorder="0" applyAlignment="0" applyProtection="0"/>
    <xf numFmtId="0" fontId="36" fillId="6" borderId="0" applyNumberFormat="0" applyBorder="0" applyAlignment="0" applyProtection="0"/>
    <xf numFmtId="0" fontId="54" fillId="31" borderId="0" applyNumberFormat="0" applyBorder="0" applyAlignment="0" applyProtection="0"/>
    <xf numFmtId="0" fontId="36" fillId="7" borderId="0" applyNumberFormat="0" applyBorder="0" applyAlignment="0" applyProtection="0"/>
    <xf numFmtId="0" fontId="54" fillId="32" borderId="0" applyNumberFormat="0" applyBorder="0" applyAlignment="0" applyProtection="0"/>
    <xf numFmtId="0" fontId="36" fillId="8" borderId="0" applyNumberFormat="0" applyBorder="0" applyAlignment="0" applyProtection="0"/>
    <xf numFmtId="0" fontId="54" fillId="33" borderId="0" applyNumberFormat="0" applyBorder="0" applyAlignment="0" applyProtection="0"/>
    <xf numFmtId="0" fontId="36" fillId="9" borderId="0" applyNumberFormat="0" applyBorder="0" applyAlignment="0" applyProtection="0"/>
    <xf numFmtId="0" fontId="54" fillId="34" borderId="0" applyNumberFormat="0" applyBorder="0" applyAlignment="0" applyProtection="0"/>
    <xf numFmtId="0" fontId="36" fillId="10" borderId="0" applyNumberFormat="0" applyBorder="0" applyAlignment="0" applyProtection="0"/>
    <xf numFmtId="0" fontId="54" fillId="35" borderId="0" applyNumberFormat="0" applyBorder="0" applyAlignment="0" applyProtection="0"/>
    <xf numFmtId="0" fontId="36" fillId="5" borderId="0" applyNumberFormat="0" applyBorder="0" applyAlignment="0" applyProtection="0"/>
    <xf numFmtId="0" fontId="54" fillId="36" borderId="0" applyNumberFormat="0" applyBorder="0" applyAlignment="0" applyProtection="0"/>
    <xf numFmtId="0" fontId="36" fillId="8" borderId="0" applyNumberFormat="0" applyBorder="0" applyAlignment="0" applyProtection="0"/>
    <xf numFmtId="0" fontId="54" fillId="37" borderId="0" applyNumberFormat="0" applyBorder="0" applyAlignment="0" applyProtection="0"/>
    <xf numFmtId="0" fontId="36" fillId="11" borderId="0" applyNumberFormat="0" applyBorder="0" applyAlignment="0" applyProtection="0"/>
    <xf numFmtId="0" fontId="55" fillId="38" borderId="0" applyNumberFormat="0" applyBorder="0" applyAlignment="0" applyProtection="0"/>
    <xf numFmtId="0" fontId="37" fillId="12" borderId="0" applyNumberFormat="0" applyBorder="0" applyAlignment="0" applyProtection="0"/>
    <xf numFmtId="0" fontId="55" fillId="39" borderId="0" applyNumberFormat="0" applyBorder="0" applyAlignment="0" applyProtection="0"/>
    <xf numFmtId="0" fontId="37" fillId="9" borderId="0" applyNumberFormat="0" applyBorder="0" applyAlignment="0" applyProtection="0"/>
    <xf numFmtId="0" fontId="55" fillId="40" borderId="0" applyNumberFormat="0" applyBorder="0" applyAlignment="0" applyProtection="0"/>
    <xf numFmtId="0" fontId="37" fillId="10" borderId="0" applyNumberFormat="0" applyBorder="0" applyAlignment="0" applyProtection="0"/>
    <xf numFmtId="0" fontId="55" fillId="41" borderId="0" applyNumberFormat="0" applyBorder="0" applyAlignment="0" applyProtection="0"/>
    <xf numFmtId="0" fontId="37" fillId="13" borderId="0" applyNumberFormat="0" applyBorder="0" applyAlignment="0" applyProtection="0"/>
    <xf numFmtId="0" fontId="55" fillId="42" borderId="0" applyNumberFormat="0" applyBorder="0" applyAlignment="0" applyProtection="0"/>
    <xf numFmtId="0" fontId="37" fillId="14" borderId="0" applyNumberFormat="0" applyBorder="0" applyAlignment="0" applyProtection="0"/>
    <xf numFmtId="0" fontId="55" fillId="43" borderId="0" applyNumberFormat="0" applyBorder="0" applyAlignment="0" applyProtection="0"/>
    <xf numFmtId="0" fontId="37" fillId="15" borderId="0" applyNumberFormat="0" applyBorder="0" applyAlignment="0" applyProtection="0"/>
    <xf numFmtId="0" fontId="55" fillId="44" borderId="0" applyNumberFormat="0" applyBorder="0" applyAlignment="0" applyProtection="0"/>
    <xf numFmtId="0" fontId="37" fillId="16" borderId="0" applyNumberFormat="0" applyBorder="0" applyAlignment="0" applyProtection="0"/>
    <xf numFmtId="0" fontId="55" fillId="45" borderId="0" applyNumberFormat="0" applyBorder="0" applyAlignment="0" applyProtection="0"/>
    <xf numFmtId="0" fontId="37" fillId="17" borderId="0" applyNumberFormat="0" applyBorder="0" applyAlignment="0" applyProtection="0"/>
    <xf numFmtId="0" fontId="55" fillId="46" borderId="0" applyNumberFormat="0" applyBorder="0" applyAlignment="0" applyProtection="0"/>
    <xf numFmtId="0" fontId="37" fillId="18" borderId="0" applyNumberFormat="0" applyBorder="0" applyAlignment="0" applyProtection="0"/>
    <xf numFmtId="0" fontId="55" fillId="47" borderId="0" applyNumberFormat="0" applyBorder="0" applyAlignment="0" applyProtection="0"/>
    <xf numFmtId="0" fontId="37" fillId="13" borderId="0" applyNumberFormat="0" applyBorder="0" applyAlignment="0" applyProtection="0"/>
    <xf numFmtId="0" fontId="55" fillId="48" borderId="0" applyNumberFormat="0" applyBorder="0" applyAlignment="0" applyProtection="0"/>
    <xf numFmtId="0" fontId="37" fillId="14" borderId="0" applyNumberFormat="0" applyBorder="0" applyAlignment="0" applyProtection="0"/>
    <xf numFmtId="0" fontId="55" fillId="49" borderId="0" applyNumberFormat="0" applyBorder="0" applyAlignment="0" applyProtection="0"/>
    <xf numFmtId="0" fontId="37" fillId="19" borderId="0" applyNumberFormat="0" applyBorder="0" applyAlignment="0" applyProtection="0"/>
    <xf numFmtId="0" fontId="56" fillId="50" borderId="0" applyNumberFormat="0" applyBorder="0" applyAlignment="0" applyProtection="0"/>
    <xf numFmtId="0" fontId="38" fillId="3" borderId="0" applyNumberFormat="0" applyBorder="0" applyAlignment="0" applyProtection="0"/>
    <xf numFmtId="0" fontId="57" fillId="51" borderId="18" applyNumberFormat="0" applyAlignment="0" applyProtection="0"/>
    <xf numFmtId="0" fontId="39" fillId="20" borderId="1" applyNumberFormat="0" applyAlignment="0" applyProtection="0"/>
    <xf numFmtId="0" fontId="58" fillId="52" borderId="19" applyNumberFormat="0" applyAlignment="0" applyProtection="0"/>
    <xf numFmtId="0" fontId="40" fillId="21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1" fillId="53" borderId="0" applyNumberFormat="0" applyBorder="0" applyAlignment="0" applyProtection="0"/>
    <xf numFmtId="0" fontId="42" fillId="4" borderId="0" applyNumberFormat="0" applyBorder="0" applyAlignment="0" applyProtection="0"/>
    <xf numFmtId="0" fontId="62" fillId="0" borderId="20" applyNumberFormat="0" applyFill="0" applyAlignment="0" applyProtection="0"/>
    <xf numFmtId="0" fontId="43" fillId="0" borderId="3" applyNumberFormat="0" applyFill="0" applyAlignment="0" applyProtection="0"/>
    <xf numFmtId="0" fontId="63" fillId="0" borderId="21" applyNumberFormat="0" applyFill="0" applyAlignment="0" applyProtection="0"/>
    <xf numFmtId="0" fontId="44" fillId="0" borderId="4" applyNumberFormat="0" applyFill="0" applyAlignment="0" applyProtection="0"/>
    <xf numFmtId="0" fontId="64" fillId="0" borderId="22" applyNumberFormat="0" applyFill="0" applyAlignment="0" applyProtection="0"/>
    <xf numFmtId="0" fontId="45" fillId="0" borderId="5" applyNumberFormat="0" applyFill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18" applyNumberFormat="0" applyAlignment="0" applyProtection="0"/>
    <xf numFmtId="0" fontId="46" fillId="7" borderId="1" applyNumberFormat="0" applyAlignment="0" applyProtection="0"/>
    <xf numFmtId="0" fontId="67" fillId="0" borderId="23" applyNumberFormat="0" applyFill="0" applyAlignment="0" applyProtection="0"/>
    <xf numFmtId="0" fontId="47" fillId="0" borderId="6" applyNumberFormat="0" applyFill="0" applyAlignment="0" applyProtection="0"/>
    <xf numFmtId="0" fontId="68" fillId="55" borderId="0" applyNumberFormat="0" applyBorder="0" applyAlignment="0" applyProtection="0"/>
    <xf numFmtId="0" fontId="48" fillId="22" borderId="0" applyNumberFormat="0" applyBorder="0" applyAlignment="0" applyProtection="0"/>
    <xf numFmtId="0" fontId="34" fillId="0" borderId="0"/>
    <xf numFmtId="0" fontId="5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56" borderId="24" applyNumberFormat="0" applyFont="0" applyAlignment="0" applyProtection="0"/>
    <xf numFmtId="0" fontId="34" fillId="23" borderId="7" applyNumberFormat="0" applyFont="0" applyAlignment="0" applyProtection="0"/>
    <xf numFmtId="0" fontId="69" fillId="51" borderId="25" applyNumberFormat="0" applyAlignment="0" applyProtection="0"/>
    <xf numFmtId="0" fontId="49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26" applyNumberFormat="0" applyFill="0" applyAlignment="0" applyProtection="0"/>
    <xf numFmtId="0" fontId="51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34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34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0" fontId="10" fillId="0" borderId="0"/>
    <xf numFmtId="169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9" fontId="10" fillId="0" borderId="0"/>
    <xf numFmtId="0" fontId="10" fillId="0" borderId="0"/>
    <xf numFmtId="169" fontId="10" fillId="0" borderId="0"/>
    <xf numFmtId="165" fontId="10" fillId="0" borderId="0" applyFont="0" applyFill="0" applyBorder="0" applyAlignment="0" applyProtection="0"/>
    <xf numFmtId="0" fontId="10" fillId="0" borderId="0"/>
    <xf numFmtId="169" fontId="34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36" fillId="2" borderId="0" applyNumberFormat="0" applyBorder="0" applyAlignment="0" applyProtection="0"/>
    <xf numFmtId="169" fontId="36" fillId="3" borderId="0" applyNumberFormat="0" applyBorder="0" applyAlignment="0" applyProtection="0"/>
    <xf numFmtId="169" fontId="36" fillId="4" borderId="0" applyNumberFormat="0" applyBorder="0" applyAlignment="0" applyProtection="0"/>
    <xf numFmtId="169" fontId="36" fillId="5" borderId="0" applyNumberFormat="0" applyBorder="0" applyAlignment="0" applyProtection="0"/>
    <xf numFmtId="169" fontId="36" fillId="6" borderId="0" applyNumberFormat="0" applyBorder="0" applyAlignment="0" applyProtection="0"/>
    <xf numFmtId="169" fontId="36" fillId="7" borderId="0" applyNumberFormat="0" applyBorder="0" applyAlignment="0" applyProtection="0"/>
    <xf numFmtId="169" fontId="36" fillId="8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5" borderId="0" applyNumberFormat="0" applyBorder="0" applyAlignment="0" applyProtection="0"/>
    <xf numFmtId="169" fontId="36" fillId="8" borderId="0" applyNumberFormat="0" applyBorder="0" applyAlignment="0" applyProtection="0"/>
    <xf numFmtId="169" fontId="36" fillId="11" borderId="0" applyNumberFormat="0" applyBorder="0" applyAlignment="0" applyProtection="0"/>
    <xf numFmtId="169" fontId="37" fillId="12" borderId="0" applyNumberFormat="0" applyBorder="0" applyAlignment="0" applyProtection="0"/>
    <xf numFmtId="169" fontId="37" fillId="9" borderId="0" applyNumberFormat="0" applyBorder="0" applyAlignment="0" applyProtection="0"/>
    <xf numFmtId="169" fontId="37" fillId="10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5" borderId="0" applyNumberFormat="0" applyBorder="0" applyAlignment="0" applyProtection="0"/>
    <xf numFmtId="169" fontId="37" fillId="16" borderId="0" applyNumberFormat="0" applyBorder="0" applyAlignment="0" applyProtection="0"/>
    <xf numFmtId="169" fontId="37" fillId="17" borderId="0" applyNumberFormat="0" applyBorder="0" applyAlignment="0" applyProtection="0"/>
    <xf numFmtId="169" fontId="37" fillId="18" borderId="0" applyNumberFormat="0" applyBorder="0" applyAlignment="0" applyProtection="0"/>
    <xf numFmtId="169" fontId="37" fillId="13" borderId="0" applyNumberFormat="0" applyBorder="0" applyAlignment="0" applyProtection="0"/>
    <xf numFmtId="169" fontId="37" fillId="14" borderId="0" applyNumberFormat="0" applyBorder="0" applyAlignment="0" applyProtection="0"/>
    <xf numFmtId="169" fontId="37" fillId="19" borderId="0" applyNumberFormat="0" applyBorder="0" applyAlignment="0" applyProtection="0"/>
    <xf numFmtId="169" fontId="38" fillId="3" borderId="0" applyNumberFormat="0" applyBorder="0" applyAlignment="0" applyProtection="0"/>
    <xf numFmtId="169" fontId="39" fillId="20" borderId="1" applyNumberFormat="0" applyAlignment="0" applyProtection="0"/>
    <xf numFmtId="169" fontId="40" fillId="21" borderId="2" applyNumberFormat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9" fontId="41" fillId="0" borderId="0" applyNumberFormat="0" applyFill="0" applyBorder="0" applyAlignment="0" applyProtection="0"/>
    <xf numFmtId="169" fontId="42" fillId="4" borderId="0" applyNumberFormat="0" applyBorder="0" applyAlignment="0" applyProtection="0"/>
    <xf numFmtId="169" fontId="43" fillId="0" borderId="3" applyNumberFormat="0" applyFill="0" applyAlignment="0" applyProtection="0"/>
    <xf numFmtId="169" fontId="44" fillId="0" borderId="4" applyNumberFormat="0" applyFill="0" applyAlignment="0" applyProtection="0"/>
    <xf numFmtId="169" fontId="45" fillId="0" borderId="5" applyNumberFormat="0" applyFill="0" applyAlignment="0" applyProtection="0"/>
    <xf numFmtId="169" fontId="45" fillId="0" borderId="0" applyNumberFormat="0" applyFill="0" applyBorder="0" applyAlignment="0" applyProtection="0"/>
    <xf numFmtId="169" fontId="46" fillId="7" borderId="1" applyNumberFormat="0" applyAlignment="0" applyProtection="0"/>
    <xf numFmtId="169" fontId="47" fillId="0" borderId="6" applyNumberFormat="0" applyFill="0" applyAlignment="0" applyProtection="0"/>
    <xf numFmtId="169" fontId="48" fillId="22" borderId="0" applyNumberFormat="0" applyBorder="0" applyAlignment="0" applyProtection="0"/>
    <xf numFmtId="169" fontId="34" fillId="23" borderId="7" applyNumberFormat="0" applyFont="0" applyAlignment="0" applyProtection="0"/>
    <xf numFmtId="169" fontId="49" fillId="20" borderId="8" applyNumberFormat="0" applyAlignment="0" applyProtection="0"/>
    <xf numFmtId="9" fontId="34" fillId="0" borderId="0" applyFont="0" applyFill="0" applyBorder="0" applyAlignment="0" applyProtection="0"/>
    <xf numFmtId="169" fontId="50" fillId="0" borderId="0" applyNumberFormat="0" applyFill="0" applyBorder="0" applyAlignment="0" applyProtection="0"/>
    <xf numFmtId="169" fontId="51" fillId="0" borderId="9" applyNumberFormat="0" applyFill="0" applyAlignment="0" applyProtection="0"/>
    <xf numFmtId="169" fontId="52" fillId="0" borderId="0" applyNumberForma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5" fontId="34" fillId="0" borderId="0" applyFont="0" applyFill="0" applyBorder="0" applyAlignment="0" applyProtection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34" fillId="0" borderId="0"/>
    <xf numFmtId="0" fontId="10" fillId="0" borderId="0"/>
    <xf numFmtId="0" fontId="10" fillId="0" borderId="0"/>
    <xf numFmtId="164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0" fontId="10" fillId="0" borderId="0"/>
    <xf numFmtId="169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9" fontId="10" fillId="0" borderId="0"/>
    <xf numFmtId="0" fontId="10" fillId="0" borderId="0"/>
    <xf numFmtId="169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169" fontId="34" fillId="0" borderId="0"/>
    <xf numFmtId="169" fontId="81" fillId="0" borderId="0" applyNumberFormat="0" applyFill="0" applyBorder="0" applyAlignment="0" applyProtection="0">
      <alignment vertical="top"/>
      <protection locked="0"/>
    </xf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34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4" fillId="0" borderId="0" applyFont="0" applyFill="0" applyBorder="0" applyAlignment="0" applyProtection="0"/>
    <xf numFmtId="0" fontId="10" fillId="0" borderId="0"/>
    <xf numFmtId="165" fontId="34" fillId="0" borderId="0" applyFont="0" applyFill="0" applyBorder="0" applyAlignment="0" applyProtection="0"/>
    <xf numFmtId="0" fontId="9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4" fontId="83" fillId="24" borderId="27" applyBorder="0">
      <alignment horizontal="left" vertical="center" indent="2"/>
    </xf>
    <xf numFmtId="0" fontId="34" fillId="0" borderId="0"/>
    <xf numFmtId="0" fontId="3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34" fillId="0" borderId="0" applyFont="0" applyFill="0" applyBorder="0" applyAlignment="0" applyProtection="0"/>
    <xf numFmtId="0" fontId="5" fillId="0" borderId="0"/>
    <xf numFmtId="165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4" fillId="0" borderId="0"/>
    <xf numFmtId="0" fontId="84" fillId="0" borderId="0" applyNumberFormat="0" applyFill="0" applyBorder="0" applyAlignment="0" applyProtection="0"/>
    <xf numFmtId="0" fontId="85" fillId="0" borderId="20" applyNumberFormat="0" applyFill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8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55" borderId="0" applyNumberFormat="0" applyBorder="0" applyAlignment="0" applyProtection="0"/>
    <xf numFmtId="0" fontId="91" fillId="54" borderId="18" applyNumberFormat="0" applyAlignment="0" applyProtection="0"/>
    <xf numFmtId="0" fontId="92" fillId="51" borderId="25" applyNumberFormat="0" applyAlignment="0" applyProtection="0"/>
    <xf numFmtId="0" fontId="93" fillId="51" borderId="18" applyNumberFormat="0" applyAlignment="0" applyProtection="0"/>
    <xf numFmtId="0" fontId="94" fillId="0" borderId="23" applyNumberFormat="0" applyFill="0" applyAlignment="0" applyProtection="0"/>
    <xf numFmtId="0" fontId="95" fillId="52" borderId="19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6" applyNumberFormat="0" applyFill="0" applyAlignment="0" applyProtection="0"/>
    <xf numFmtId="0" fontId="99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99" fillId="45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99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99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99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99" fillId="49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56" borderId="24" applyNumberFormat="0" applyFont="0" applyAlignment="0" applyProtection="0"/>
    <xf numFmtId="0" fontId="3" fillId="0" borderId="0"/>
    <xf numFmtId="0" fontId="2" fillId="0" borderId="0"/>
    <xf numFmtId="0" fontId="2" fillId="0" borderId="0"/>
    <xf numFmtId="169" fontId="1" fillId="0" borderId="0"/>
  </cellStyleXfs>
  <cellXfs count="389">
    <xf numFmtId="0" fontId="0" fillId="0" borderId="0" xfId="0"/>
    <xf numFmtId="0" fontId="102" fillId="25" borderId="13" xfId="224" applyFont="1" applyFill="1" applyBorder="1" applyAlignment="1">
      <alignment horizontal="center"/>
    </xf>
    <xf numFmtId="0" fontId="102" fillId="25" borderId="0" xfId="224" applyFont="1" applyFill="1" applyAlignment="1">
      <alignment horizontal="center"/>
    </xf>
    <xf numFmtId="165" fontId="102" fillId="25" borderId="0" xfId="163" applyFont="1" applyFill="1" applyAlignment="1">
      <alignment horizontal="center"/>
    </xf>
    <xf numFmtId="165" fontId="102" fillId="25" borderId="14" xfId="163" applyFont="1" applyFill="1" applyBorder="1" applyAlignment="1">
      <alignment horizontal="center"/>
    </xf>
    <xf numFmtId="0" fontId="102" fillId="25" borderId="0" xfId="224" applyFont="1" applyFill="1" applyAlignment="1">
      <alignment horizontal="left"/>
    </xf>
    <xf numFmtId="0" fontId="101" fillId="24" borderId="13" xfId="224" applyFont="1" applyFill="1" applyBorder="1"/>
    <xf numFmtId="0" fontId="101" fillId="24" borderId="0" xfId="224" applyFont="1" applyFill="1"/>
    <xf numFmtId="0" fontId="103" fillId="24" borderId="0" xfId="224" applyFont="1" applyFill="1" applyAlignment="1">
      <alignment horizontal="center"/>
    </xf>
    <xf numFmtId="165" fontId="103" fillId="24" borderId="0" xfId="163" applyFont="1" applyFill="1" applyAlignment="1">
      <alignment horizontal="center"/>
    </xf>
    <xf numFmtId="165" fontId="103" fillId="24" borderId="14" xfId="163" applyFont="1" applyFill="1" applyBorder="1" applyAlignment="1">
      <alignment horizontal="center"/>
    </xf>
    <xf numFmtId="0" fontId="101" fillId="24" borderId="13" xfId="224" applyFont="1" applyFill="1" applyBorder="1" applyAlignment="1">
      <alignment horizontal="center"/>
    </xf>
    <xf numFmtId="39" fontId="101" fillId="24" borderId="0" xfId="224" applyNumberFormat="1" applyFont="1" applyFill="1" applyAlignment="1">
      <alignment horizontal="left"/>
    </xf>
    <xf numFmtId="2" fontId="101" fillId="24" borderId="0" xfId="177" applyNumberFormat="1" applyFont="1" applyFill="1" applyAlignment="1">
      <alignment horizontal="center"/>
    </xf>
    <xf numFmtId="37" fontId="101" fillId="24" borderId="0" xfId="177" applyNumberFormat="1" applyFont="1" applyFill="1" applyBorder="1" applyAlignment="1">
      <alignment horizontal="center"/>
    </xf>
    <xf numFmtId="4" fontId="101" fillId="24" borderId="0" xfId="177" applyNumberFormat="1" applyFont="1" applyFill="1" applyAlignment="1">
      <alignment horizontal="center"/>
    </xf>
    <xf numFmtId="39" fontId="101" fillId="24" borderId="14" xfId="177" applyNumberFormat="1" applyFont="1" applyFill="1" applyBorder="1" applyAlignment="1">
      <alignment horizontal="center"/>
    </xf>
    <xf numFmtId="0" fontId="101" fillId="24" borderId="17" xfId="224" applyFont="1" applyFill="1" applyBorder="1"/>
    <xf numFmtId="0" fontId="101" fillId="24" borderId="15" xfId="224" applyFont="1" applyFill="1" applyBorder="1"/>
    <xf numFmtId="165" fontId="101" fillId="24" borderId="15" xfId="163" applyFont="1" applyFill="1" applyBorder="1"/>
    <xf numFmtId="37" fontId="102" fillId="24" borderId="15" xfId="177" applyNumberFormat="1" applyFont="1" applyFill="1" applyBorder="1" applyAlignment="1">
      <alignment horizontal="center"/>
    </xf>
    <xf numFmtId="165" fontId="102" fillId="24" borderId="15" xfId="163" applyFont="1" applyFill="1" applyBorder="1" applyAlignment="1">
      <alignment horizontal="right"/>
    </xf>
    <xf numFmtId="39" fontId="102" fillId="24" borderId="16" xfId="177" applyNumberFormat="1" applyFont="1" applyFill="1" applyBorder="1" applyAlignment="1">
      <alignment horizontal="center"/>
    </xf>
    <xf numFmtId="0" fontId="101" fillId="25" borderId="10" xfId="0" applyFont="1" applyFill="1" applyBorder="1"/>
    <xf numFmtId="0" fontId="101" fillId="24" borderId="13" xfId="0" applyFont="1" applyFill="1" applyBorder="1"/>
    <xf numFmtId="0" fontId="101" fillId="24" borderId="0" xfId="0" applyFont="1" applyFill="1"/>
    <xf numFmtId="0" fontId="102" fillId="24" borderId="0" xfId="0" applyFont="1" applyFill="1" applyAlignment="1">
      <alignment horizontal="right"/>
    </xf>
    <xf numFmtId="0" fontId="102" fillId="24" borderId="0" xfId="0" applyFont="1" applyFill="1" applyAlignment="1">
      <alignment horizontal="center"/>
    </xf>
    <xf numFmtId="0" fontId="102" fillId="24" borderId="14" xfId="0" applyFont="1" applyFill="1" applyBorder="1" applyAlignment="1">
      <alignment horizontal="center"/>
    </xf>
    <xf numFmtId="0" fontId="101" fillId="25" borderId="13" xfId="0" applyFont="1" applyFill="1" applyBorder="1"/>
    <xf numFmtId="0" fontId="102" fillId="25" borderId="0" xfId="0" applyFont="1" applyFill="1"/>
    <xf numFmtId="165" fontId="101" fillId="25" borderId="0" xfId="30762" applyFont="1" applyFill="1" applyBorder="1" applyAlignment="1">
      <alignment horizontal="center"/>
    </xf>
    <xf numFmtId="10" fontId="101" fillId="25" borderId="14" xfId="290" applyNumberFormat="1" applyFont="1" applyFill="1" applyBorder="1" applyAlignment="1">
      <alignment horizontal="center"/>
    </xf>
    <xf numFmtId="165" fontId="101" fillId="25" borderId="0" xfId="30762" applyFont="1" applyFill="1" applyBorder="1" applyAlignment="1">
      <alignment horizontal="center" wrapText="1"/>
    </xf>
    <xf numFmtId="0" fontId="105" fillId="24" borderId="0" xfId="0" applyFont="1" applyFill="1"/>
    <xf numFmtId="0" fontId="106" fillId="24" borderId="0" xfId="0" applyFont="1" applyFill="1"/>
    <xf numFmtId="0" fontId="106" fillId="24" borderId="14" xfId="0" applyFont="1" applyFill="1" applyBorder="1"/>
    <xf numFmtId="0" fontId="105" fillId="25" borderId="0" xfId="0" applyFont="1" applyFill="1"/>
    <xf numFmtId="0" fontId="102" fillId="24" borderId="0" xfId="0" applyFont="1" applyFill="1"/>
    <xf numFmtId="0" fontId="102" fillId="24" borderId="0" xfId="0" applyFont="1" applyFill="1" applyAlignment="1">
      <alignment horizontal="center" wrapText="1"/>
    </xf>
    <xf numFmtId="10" fontId="107" fillId="24" borderId="0" xfId="287" applyNumberFormat="1" applyFont="1" applyFill="1" applyBorder="1" applyAlignment="1">
      <alignment horizontal="center"/>
    </xf>
    <xf numFmtId="2" fontId="101" fillId="0" borderId="0" xfId="0" applyNumberFormat="1" applyFont="1" applyAlignment="1">
      <alignment horizontal="center"/>
    </xf>
    <xf numFmtId="165" fontId="101" fillId="24" borderId="0" xfId="163" applyFont="1" applyFill="1" applyBorder="1"/>
    <xf numFmtId="10" fontId="104" fillId="24" borderId="0" xfId="287" applyNumberFormat="1" applyFont="1" applyFill="1" applyBorder="1" applyAlignment="1">
      <alignment horizontal="center"/>
    </xf>
    <xf numFmtId="2" fontId="101" fillId="24" borderId="14" xfId="0" applyNumberFormat="1" applyFont="1" applyFill="1" applyBorder="1" applyAlignment="1">
      <alignment horizontal="center"/>
    </xf>
    <xf numFmtId="0" fontId="101" fillId="25" borderId="17" xfId="0" applyFont="1" applyFill="1" applyBorder="1"/>
    <xf numFmtId="0" fontId="101" fillId="25" borderId="15" xfId="0" applyFont="1" applyFill="1" applyBorder="1"/>
    <xf numFmtId="0" fontId="101" fillId="25" borderId="16" xfId="0" applyFont="1" applyFill="1" applyBorder="1"/>
    <xf numFmtId="0" fontId="108" fillId="24" borderId="0" xfId="0" applyFont="1" applyFill="1"/>
    <xf numFmtId="9" fontId="101" fillId="24" borderId="0" xfId="287" applyFont="1" applyFill="1"/>
    <xf numFmtId="0" fontId="101" fillId="0" borderId="0" xfId="239" applyFont="1"/>
    <xf numFmtId="4" fontId="101" fillId="0" borderId="0" xfId="239" applyNumberFormat="1" applyFont="1" applyAlignment="1">
      <alignment horizontal="left"/>
    </xf>
    <xf numFmtId="165" fontId="109" fillId="0" borderId="0" xfId="173" applyFont="1"/>
    <xf numFmtId="10" fontId="109" fillId="0" borderId="0" xfId="287" applyNumberFormat="1" applyFont="1"/>
    <xf numFmtId="10" fontId="109" fillId="0" borderId="0" xfId="300" applyNumberFormat="1" applyFont="1"/>
    <xf numFmtId="0" fontId="109" fillId="0" borderId="0" xfId="239" applyFont="1"/>
    <xf numFmtId="0" fontId="109" fillId="0" borderId="0" xfId="239" applyFont="1" applyAlignment="1">
      <alignment horizontal="right"/>
    </xf>
    <xf numFmtId="167" fontId="109" fillId="0" borderId="0" xfId="239" applyNumberFormat="1" applyFont="1" applyAlignment="1">
      <alignment horizontal="right"/>
    </xf>
    <xf numFmtId="0" fontId="102" fillId="0" borderId="10" xfId="239" applyFont="1" applyBorder="1"/>
    <xf numFmtId="0" fontId="102" fillId="0" borderId="11" xfId="239" applyFont="1" applyBorder="1"/>
    <xf numFmtId="14" fontId="102" fillId="0" borderId="11" xfId="173" applyNumberFormat="1" applyFont="1" applyBorder="1" applyAlignment="1">
      <alignment horizontal="left" textRotation="60"/>
    </xf>
    <xf numFmtId="10" fontId="102" fillId="0" borderId="11" xfId="287" applyNumberFormat="1" applyFont="1" applyBorder="1" applyAlignment="1">
      <alignment horizontal="left" textRotation="60"/>
    </xf>
    <xf numFmtId="165" fontId="102" fillId="0" borderId="11" xfId="173" applyFont="1" applyBorder="1" applyAlignment="1">
      <alignment horizontal="left" textRotation="60"/>
    </xf>
    <xf numFmtId="10" fontId="102" fillId="57" borderId="11" xfId="287" applyNumberFormat="1" applyFont="1" applyFill="1" applyBorder="1" applyAlignment="1">
      <alignment horizontal="left" textRotation="60"/>
    </xf>
    <xf numFmtId="15" fontId="102" fillId="0" borderId="11" xfId="239" applyNumberFormat="1" applyFont="1" applyBorder="1" applyAlignment="1">
      <alignment horizontal="left" textRotation="60"/>
    </xf>
    <xf numFmtId="15" fontId="102" fillId="0" borderId="11" xfId="239" applyNumberFormat="1" applyFont="1" applyBorder="1" applyAlignment="1">
      <alignment horizontal="center" textRotation="60"/>
    </xf>
    <xf numFmtId="167" fontId="102" fillId="0" borderId="11" xfId="239" applyNumberFormat="1" applyFont="1" applyBorder="1" applyAlignment="1">
      <alignment horizontal="center" textRotation="60"/>
    </xf>
    <xf numFmtId="167" fontId="102" fillId="0" borderId="12" xfId="239" applyNumberFormat="1" applyFont="1" applyBorder="1" applyAlignment="1">
      <alignment horizontal="center" textRotation="60"/>
    </xf>
    <xf numFmtId="0" fontId="109" fillId="0" borderId="12" xfId="239" applyFont="1" applyBorder="1"/>
    <xf numFmtId="0" fontId="102" fillId="0" borderId="13" xfId="239" applyFont="1" applyBorder="1"/>
    <xf numFmtId="0" fontId="102" fillId="0" borderId="0" xfId="239" applyFont="1"/>
    <xf numFmtId="165" fontId="110" fillId="0" borderId="0" xfId="173" applyFont="1" applyBorder="1" applyAlignment="1">
      <alignment horizontal="center"/>
    </xf>
    <xf numFmtId="10" fontId="102" fillId="0" borderId="0" xfId="287" applyNumberFormat="1" applyFont="1" applyBorder="1" applyAlignment="1">
      <alignment horizontal="center"/>
    </xf>
    <xf numFmtId="165" fontId="102" fillId="0" borderId="0" xfId="173" applyFont="1" applyBorder="1" applyAlignment="1">
      <alignment horizontal="center"/>
    </xf>
    <xf numFmtId="0" fontId="103" fillId="0" borderId="0" xfId="239" applyFont="1" applyAlignment="1">
      <alignment horizontal="center"/>
    </xf>
    <xf numFmtId="0" fontId="110" fillId="0" borderId="0" xfId="239" applyFont="1" applyAlignment="1">
      <alignment horizontal="right"/>
    </xf>
    <xf numFmtId="167" fontId="102" fillId="0" borderId="0" xfId="239" applyNumberFormat="1" applyFont="1" applyAlignment="1">
      <alignment horizontal="right"/>
    </xf>
    <xf numFmtId="167" fontId="102" fillId="0" borderId="14" xfId="239" applyNumberFormat="1" applyFont="1" applyBorder="1" applyAlignment="1">
      <alignment horizontal="right"/>
    </xf>
    <xf numFmtId="0" fontId="111" fillId="58" borderId="13" xfId="239" applyFont="1" applyFill="1" applyBorder="1"/>
    <xf numFmtId="4" fontId="111" fillId="58" borderId="0" xfId="239" applyNumberFormat="1" applyFont="1" applyFill="1" applyAlignment="1">
      <alignment horizontal="left"/>
    </xf>
    <xf numFmtId="4" fontId="111" fillId="58" borderId="0" xfId="239" applyNumberFormat="1" applyFont="1" applyFill="1" applyAlignment="1">
      <alignment horizontal="center"/>
    </xf>
    <xf numFmtId="166" fontId="111" fillId="58" borderId="0" xfId="2142" applyNumberFormat="1" applyFont="1" applyFill="1" applyBorder="1" applyAlignment="1">
      <alignment horizontal="left"/>
    </xf>
    <xf numFmtId="165" fontId="109" fillId="58" borderId="0" xfId="173" applyFont="1" applyFill="1" applyBorder="1"/>
    <xf numFmtId="10" fontId="109" fillId="58" borderId="0" xfId="287" applyNumberFormat="1" applyFont="1" applyFill="1" applyBorder="1"/>
    <xf numFmtId="0" fontId="109" fillId="58" borderId="0" xfId="239" applyFont="1" applyFill="1"/>
    <xf numFmtId="165" fontId="109" fillId="58" borderId="0" xfId="2142" applyFont="1" applyFill="1" applyBorder="1" applyAlignment="1">
      <alignment horizontal="right"/>
    </xf>
    <xf numFmtId="167" fontId="109" fillId="58" borderId="0" xfId="239" applyNumberFormat="1" applyFont="1" applyFill="1" applyAlignment="1">
      <alignment horizontal="right"/>
    </xf>
    <xf numFmtId="167" fontId="109" fillId="58" borderId="14" xfId="239" applyNumberFormat="1" applyFont="1" applyFill="1" applyBorder="1" applyAlignment="1">
      <alignment horizontal="right"/>
    </xf>
    <xf numFmtId="0" fontId="112" fillId="0" borderId="13" xfId="239" applyFont="1" applyBorder="1" applyAlignment="1">
      <alignment horizontal="right"/>
    </xf>
    <xf numFmtId="40" fontId="109" fillId="0" borderId="0" xfId="173" applyNumberFormat="1" applyFont="1" applyBorder="1" applyAlignment="1">
      <alignment horizontal="center"/>
    </xf>
    <xf numFmtId="10" fontId="109" fillId="0" borderId="0" xfId="287" applyNumberFormat="1" applyFont="1" applyBorder="1"/>
    <xf numFmtId="166" fontId="109" fillId="0" borderId="0" xfId="2142" applyNumberFormat="1" applyFont="1" applyBorder="1"/>
    <xf numFmtId="165" fontId="109" fillId="0" borderId="0" xfId="173" applyFont="1" applyBorder="1"/>
    <xf numFmtId="165" fontId="109" fillId="0" borderId="0" xfId="2142" applyFont="1" applyBorder="1" applyAlignment="1">
      <alignment horizontal="right"/>
    </xf>
    <xf numFmtId="167" fontId="109" fillId="0" borderId="14" xfId="239" applyNumberFormat="1" applyFont="1" applyBorder="1" applyAlignment="1">
      <alignment horizontal="right"/>
    </xf>
    <xf numFmtId="4" fontId="101" fillId="59" borderId="0" xfId="239" applyNumberFormat="1" applyFont="1" applyFill="1" applyAlignment="1">
      <alignment horizontal="left"/>
    </xf>
    <xf numFmtId="40" fontId="109" fillId="59" borderId="0" xfId="173" applyNumberFormat="1" applyFont="1" applyFill="1" applyBorder="1" applyAlignment="1">
      <alignment horizontal="center"/>
    </xf>
    <xf numFmtId="10" fontId="109" fillId="59" borderId="0" xfId="287" applyNumberFormat="1" applyFont="1" applyFill="1" applyBorder="1"/>
    <xf numFmtId="166" fontId="109" fillId="59" borderId="0" xfId="2142" applyNumberFormat="1" applyFont="1" applyFill="1" applyBorder="1"/>
    <xf numFmtId="165" fontId="109" fillId="59" borderId="0" xfId="173" applyFont="1" applyFill="1" applyBorder="1"/>
    <xf numFmtId="0" fontId="109" fillId="59" borderId="0" xfId="239" applyFont="1" applyFill="1"/>
    <xf numFmtId="165" fontId="109" fillId="59" borderId="0" xfId="2142" applyFont="1" applyFill="1" applyBorder="1" applyAlignment="1">
      <alignment horizontal="right"/>
    </xf>
    <xf numFmtId="167" fontId="109" fillId="59" borderId="0" xfId="239" applyNumberFormat="1" applyFont="1" applyFill="1" applyAlignment="1">
      <alignment horizontal="right"/>
    </xf>
    <xf numFmtId="167" fontId="109" fillId="59" borderId="14" xfId="239" applyNumberFormat="1" applyFont="1" applyFill="1" applyBorder="1" applyAlignment="1">
      <alignment horizontal="right"/>
    </xf>
    <xf numFmtId="40" fontId="109" fillId="58" borderId="0" xfId="173" applyNumberFormat="1" applyFont="1" applyFill="1" applyBorder="1" applyAlignment="1">
      <alignment horizontal="center"/>
    </xf>
    <xf numFmtId="166" fontId="109" fillId="58" borderId="0" xfId="2142" applyNumberFormat="1" applyFont="1" applyFill="1" applyBorder="1"/>
    <xf numFmtId="0" fontId="111" fillId="0" borderId="0" xfId="239" applyFont="1"/>
    <xf numFmtId="168" fontId="112" fillId="0" borderId="13" xfId="239" applyNumberFormat="1" applyFont="1" applyBorder="1" applyAlignment="1">
      <alignment horizontal="right"/>
    </xf>
    <xf numFmtId="4" fontId="101" fillId="57" borderId="0" xfId="239" applyNumberFormat="1" applyFont="1" applyFill="1" applyAlignment="1">
      <alignment horizontal="left"/>
    </xf>
    <xf numFmtId="40" fontId="109" fillId="57" borderId="0" xfId="173" applyNumberFormat="1" applyFont="1" applyFill="1" applyBorder="1" applyAlignment="1">
      <alignment horizontal="center"/>
    </xf>
    <xf numFmtId="10" fontId="109" fillId="57" borderId="0" xfId="287" applyNumberFormat="1" applyFont="1" applyFill="1" applyBorder="1"/>
    <xf numFmtId="166" fontId="109" fillId="57" borderId="0" xfId="2142" applyNumberFormat="1" applyFont="1" applyFill="1" applyBorder="1"/>
    <xf numFmtId="165" fontId="109" fillId="57" borderId="0" xfId="173" applyFont="1" applyFill="1" applyBorder="1"/>
    <xf numFmtId="0" fontId="109" fillId="57" borderId="0" xfId="239" applyFont="1" applyFill="1"/>
    <xf numFmtId="165" fontId="109" fillId="57" borderId="0" xfId="2142" applyFont="1" applyFill="1" applyBorder="1" applyAlignment="1">
      <alignment horizontal="right"/>
    </xf>
    <xf numFmtId="167" fontId="109" fillId="57" borderId="0" xfId="239" applyNumberFormat="1" applyFont="1" applyFill="1" applyAlignment="1">
      <alignment horizontal="right"/>
    </xf>
    <xf numFmtId="167" fontId="109" fillId="57" borderId="14" xfId="239" applyNumberFormat="1" applyFont="1" applyFill="1" applyBorder="1" applyAlignment="1">
      <alignment horizontal="right"/>
    </xf>
    <xf numFmtId="0" fontId="101" fillId="59" borderId="0" xfId="239" applyFont="1" applyFill="1"/>
    <xf numFmtId="0" fontId="109" fillId="0" borderId="0" xfId="13955" applyNumberFormat="1" applyFont="1"/>
    <xf numFmtId="40" fontId="111" fillId="58" borderId="13" xfId="173" applyNumberFormat="1" applyFont="1" applyFill="1" applyBorder="1" applyAlignment="1">
      <alignment horizontal="left"/>
    </xf>
    <xf numFmtId="40" fontId="109" fillId="58" borderId="14" xfId="173" applyNumberFormat="1" applyFont="1" applyFill="1" applyBorder="1" applyAlignment="1">
      <alignment horizontal="center"/>
    </xf>
    <xf numFmtId="0" fontId="112" fillId="0" borderId="13" xfId="13955" applyNumberFormat="1" applyFont="1" applyBorder="1" applyAlignment="1">
      <alignment horizontal="right"/>
    </xf>
    <xf numFmtId="166" fontId="109" fillId="0" borderId="0" xfId="2142" applyNumberFormat="1" applyFont="1" applyFill="1"/>
    <xf numFmtId="40" fontId="109" fillId="59" borderId="0" xfId="173" applyNumberFormat="1" applyFont="1" applyFill="1" applyAlignment="1">
      <alignment horizontal="center"/>
    </xf>
    <xf numFmtId="10" fontId="109" fillId="59" borderId="0" xfId="287" applyNumberFormat="1" applyFont="1" applyFill="1"/>
    <xf numFmtId="165" fontId="109" fillId="59" borderId="0" xfId="173" applyFont="1" applyFill="1"/>
    <xf numFmtId="165" fontId="109" fillId="59" borderId="0" xfId="2142" applyFont="1" applyFill="1" applyAlignment="1">
      <alignment horizontal="right"/>
    </xf>
    <xf numFmtId="40" fontId="109" fillId="0" borderId="0" xfId="173" applyNumberFormat="1" applyFont="1" applyAlignment="1">
      <alignment horizontal="center"/>
    </xf>
    <xf numFmtId="166" fontId="109" fillId="0" borderId="0" xfId="2142" applyNumberFormat="1" applyFont="1"/>
    <xf numFmtId="165" fontId="109" fillId="0" borderId="0" xfId="2142" applyFont="1" applyAlignment="1">
      <alignment horizontal="right"/>
    </xf>
    <xf numFmtId="0" fontId="112" fillId="0" borderId="17" xfId="13955" applyNumberFormat="1" applyFont="1" applyBorder="1" applyAlignment="1">
      <alignment horizontal="right"/>
    </xf>
    <xf numFmtId="4" fontId="101" fillId="59" borderId="15" xfId="239" applyNumberFormat="1" applyFont="1" applyFill="1" applyBorder="1" applyAlignment="1">
      <alignment horizontal="left"/>
    </xf>
    <xf numFmtId="40" fontId="109" fillId="59" borderId="15" xfId="173" applyNumberFormat="1" applyFont="1" applyFill="1" applyBorder="1" applyAlignment="1">
      <alignment horizontal="center"/>
    </xf>
    <xf numFmtId="10" fontId="109" fillId="59" borderId="15" xfId="287" applyNumberFormat="1" applyFont="1" applyFill="1" applyBorder="1"/>
    <xf numFmtId="166" fontId="109" fillId="59" borderId="15" xfId="2142" applyNumberFormat="1" applyFont="1" applyFill="1" applyBorder="1"/>
    <xf numFmtId="165" fontId="109" fillId="59" borderId="15" xfId="173" applyFont="1" applyFill="1" applyBorder="1"/>
    <xf numFmtId="0" fontId="109" fillId="59" borderId="15" xfId="239" applyFont="1" applyFill="1" applyBorder="1"/>
    <xf numFmtId="165" fontId="109" fillId="59" borderId="15" xfId="2142" applyFont="1" applyFill="1" applyBorder="1" applyAlignment="1">
      <alignment horizontal="right"/>
    </xf>
    <xf numFmtId="167" fontId="109" fillId="59" borderId="15" xfId="239" applyNumberFormat="1" applyFont="1" applyFill="1" applyBorder="1" applyAlignment="1">
      <alignment horizontal="right"/>
    </xf>
    <xf numFmtId="167" fontId="109" fillId="59" borderId="16" xfId="239" applyNumberFormat="1" applyFont="1" applyFill="1" applyBorder="1" applyAlignment="1">
      <alignment horizontal="right"/>
    </xf>
    <xf numFmtId="0" fontId="113" fillId="0" borderId="0" xfId="0" applyFont="1"/>
    <xf numFmtId="0" fontId="101" fillId="0" borderId="0" xfId="0" applyFont="1"/>
    <xf numFmtId="0" fontId="102" fillId="0" borderId="0" xfId="0" applyFont="1"/>
    <xf numFmtId="0" fontId="105" fillId="0" borderId="0" xfId="0" applyFont="1" applyAlignment="1">
      <alignment horizontal="center"/>
    </xf>
    <xf numFmtId="17" fontId="101" fillId="0" borderId="0" xfId="0" applyNumberFormat="1" applyFont="1"/>
    <xf numFmtId="0" fontId="114" fillId="24" borderId="0" xfId="0" applyFont="1" applyFill="1"/>
    <xf numFmtId="0" fontId="115" fillId="24" borderId="0" xfId="0" applyFont="1" applyFill="1"/>
    <xf numFmtId="165" fontId="113" fillId="24" borderId="0" xfId="30763" applyFont="1" applyFill="1"/>
    <xf numFmtId="0" fontId="101" fillId="24" borderId="0" xfId="0" applyFont="1" applyFill="1" applyAlignment="1">
      <alignment horizontal="center"/>
    </xf>
    <xf numFmtId="165" fontId="115" fillId="24" borderId="0" xfId="30763" applyFont="1" applyFill="1"/>
    <xf numFmtId="10" fontId="115" fillId="24" borderId="0" xfId="290" applyNumberFormat="1" applyFont="1" applyFill="1"/>
    <xf numFmtId="165" fontId="101" fillId="24" borderId="0" xfId="30763" applyFont="1" applyFill="1"/>
    <xf numFmtId="4" fontId="101" fillId="24" borderId="0" xfId="0" applyNumberFormat="1" applyFont="1" applyFill="1"/>
    <xf numFmtId="165" fontId="101" fillId="24" borderId="0" xfId="0" applyNumberFormat="1" applyFont="1" applyFill="1"/>
    <xf numFmtId="4" fontId="113" fillId="0" borderId="0" xfId="0" applyNumberFormat="1" applyFont="1"/>
    <xf numFmtId="9" fontId="101" fillId="24" borderId="0" xfId="290" applyFont="1" applyFill="1"/>
    <xf numFmtId="0" fontId="113" fillId="24" borderId="0" xfId="0" applyFont="1" applyFill="1"/>
    <xf numFmtId="39" fontId="113" fillId="24" borderId="0" xfId="0" applyNumberFormat="1" applyFont="1" applyFill="1" applyAlignment="1">
      <alignment horizontal="left"/>
    </xf>
    <xf numFmtId="165" fontId="113" fillId="24" borderId="0" xfId="163" applyFont="1" applyFill="1"/>
    <xf numFmtId="10" fontId="104" fillId="25" borderId="0" xfId="290" applyNumberFormat="1" applyFont="1" applyFill="1" applyBorder="1" applyAlignment="1">
      <alignment horizontal="center"/>
    </xf>
    <xf numFmtId="0" fontId="102" fillId="25" borderId="28" xfId="932" applyFont="1" applyFill="1" applyBorder="1" applyAlignment="1">
      <alignment horizontal="center"/>
    </xf>
    <xf numFmtId="169" fontId="101" fillId="60" borderId="28" xfId="550" applyNumberFormat="1" applyFont="1" applyFill="1" applyBorder="1"/>
    <xf numFmtId="169" fontId="102" fillId="60" borderId="29" xfId="550" applyNumberFormat="1" applyFont="1" applyFill="1" applyBorder="1" applyAlignment="1">
      <alignment horizontal="center"/>
    </xf>
    <xf numFmtId="0" fontId="102" fillId="59" borderId="28" xfId="0" applyFont="1" applyFill="1" applyBorder="1" applyAlignment="1">
      <alignment horizontal="center"/>
    </xf>
    <xf numFmtId="0" fontId="102" fillId="59" borderId="30" xfId="932" applyFont="1" applyFill="1" applyBorder="1"/>
    <xf numFmtId="0" fontId="102" fillId="59" borderId="30" xfId="932" applyFont="1" applyFill="1" applyBorder="1" applyAlignment="1">
      <alignment horizontal="center"/>
    </xf>
    <xf numFmtId="0" fontId="102" fillId="59" borderId="31" xfId="932" applyFont="1" applyFill="1" applyBorder="1" applyAlignment="1">
      <alignment horizontal="center"/>
    </xf>
    <xf numFmtId="169" fontId="102" fillId="57" borderId="29" xfId="0" applyNumberFormat="1" applyFont="1" applyFill="1" applyBorder="1"/>
    <xf numFmtId="165" fontId="101" fillId="24" borderId="32" xfId="34683" applyFont="1" applyFill="1" applyBorder="1" applyAlignment="1">
      <alignment horizontal="center"/>
    </xf>
    <xf numFmtId="9" fontId="102" fillId="57" borderId="33" xfId="544" applyFont="1" applyFill="1" applyBorder="1" applyAlignment="1">
      <alignment horizontal="center"/>
    </xf>
    <xf numFmtId="169" fontId="102" fillId="57" borderId="32" xfId="0" applyNumberFormat="1" applyFont="1" applyFill="1" applyBorder="1"/>
    <xf numFmtId="172" fontId="102" fillId="24" borderId="32" xfId="34683" applyNumberFormat="1" applyFont="1" applyFill="1" applyBorder="1" applyAlignment="1">
      <alignment horizontal="center"/>
    </xf>
    <xf numFmtId="9" fontId="102" fillId="57" borderId="34" xfId="544" applyFont="1" applyFill="1" applyBorder="1" applyAlignment="1">
      <alignment horizontal="center"/>
    </xf>
    <xf numFmtId="38" fontId="102" fillId="24" borderId="32" xfId="34683" applyNumberFormat="1" applyFont="1" applyFill="1" applyBorder="1" applyAlignment="1">
      <alignment horizontal="center"/>
    </xf>
    <xf numFmtId="169" fontId="101" fillId="57" borderId="32" xfId="0" applyNumberFormat="1" applyFont="1" applyFill="1" applyBorder="1"/>
    <xf numFmtId="173" fontId="109" fillId="24" borderId="32" xfId="34683" applyNumberFormat="1" applyFont="1" applyFill="1" applyBorder="1" applyAlignment="1">
      <alignment horizontal="center"/>
    </xf>
    <xf numFmtId="172" fontId="102" fillId="24" borderId="35" xfId="34683" applyNumberFormat="1" applyFont="1" applyFill="1" applyBorder="1" applyAlignment="1">
      <alignment horizontal="center"/>
    </xf>
    <xf numFmtId="9" fontId="102" fillId="57" borderId="41" xfId="544" applyFont="1" applyFill="1" applyBorder="1" applyAlignment="1">
      <alignment horizontal="center"/>
    </xf>
    <xf numFmtId="38" fontId="102" fillId="24" borderId="35" xfId="34683" applyNumberFormat="1" applyFont="1" applyFill="1" applyBorder="1" applyAlignment="1">
      <alignment horizontal="center"/>
    </xf>
    <xf numFmtId="169" fontId="102" fillId="57" borderId="36" xfId="0" applyNumberFormat="1" applyFont="1" applyFill="1" applyBorder="1" applyAlignment="1">
      <alignment horizontal="left"/>
    </xf>
    <xf numFmtId="169" fontId="102" fillId="57" borderId="37" xfId="0" applyNumberFormat="1" applyFont="1" applyFill="1" applyBorder="1" applyAlignment="1">
      <alignment horizontal="left"/>
    </xf>
    <xf numFmtId="172" fontId="101" fillId="24" borderId="32" xfId="34683" applyNumberFormat="1" applyFont="1" applyFill="1" applyBorder="1" applyAlignment="1">
      <alignment horizontal="center"/>
    </xf>
    <xf numFmtId="38" fontId="101" fillId="24" borderId="32" xfId="34683" applyNumberFormat="1" applyFont="1" applyFill="1" applyBorder="1" applyAlignment="1">
      <alignment horizontal="center"/>
    </xf>
    <xf numFmtId="169" fontId="101" fillId="57" borderId="37" xfId="0" applyNumberFormat="1" applyFont="1" applyFill="1" applyBorder="1" applyAlignment="1">
      <alignment horizontal="left"/>
    </xf>
    <xf numFmtId="9" fontId="101" fillId="57" borderId="34" xfId="544" applyFont="1" applyFill="1" applyBorder="1" applyAlignment="1">
      <alignment horizontal="center"/>
    </xf>
    <xf numFmtId="169" fontId="101" fillId="24" borderId="32" xfId="0" applyNumberFormat="1" applyFont="1" applyFill="1" applyBorder="1" applyAlignment="1">
      <alignment horizontal="left"/>
    </xf>
    <xf numFmtId="169" fontId="101" fillId="24" borderId="31" xfId="0" applyNumberFormat="1" applyFont="1" applyFill="1" applyBorder="1" applyAlignment="1">
      <alignment horizontal="left"/>
    </xf>
    <xf numFmtId="169" fontId="102" fillId="57" borderId="36" xfId="0" applyNumberFormat="1" applyFont="1" applyFill="1" applyBorder="1" applyAlignment="1">
      <alignment horizontal="justify"/>
    </xf>
    <xf numFmtId="9" fontId="102" fillId="57" borderId="35" xfId="544" applyFont="1" applyFill="1" applyBorder="1" applyAlignment="1">
      <alignment horizontal="center"/>
    </xf>
    <xf numFmtId="0" fontId="102" fillId="59" borderId="28" xfId="4886" applyFont="1" applyFill="1" applyBorder="1" applyAlignment="1">
      <alignment horizontal="center"/>
    </xf>
    <xf numFmtId="0" fontId="102" fillId="59" borderId="29" xfId="4886" applyFont="1" applyFill="1" applyBorder="1" applyAlignment="1">
      <alignment horizontal="center"/>
    </xf>
    <xf numFmtId="0" fontId="102" fillId="25" borderId="30" xfId="550" applyFont="1" applyFill="1" applyBorder="1" applyAlignment="1">
      <alignment horizontal="center"/>
    </xf>
    <xf numFmtId="0" fontId="102" fillId="25" borderId="31" xfId="550" applyFont="1" applyFill="1" applyBorder="1" applyAlignment="1">
      <alignment horizontal="center"/>
    </xf>
    <xf numFmtId="0" fontId="102" fillId="59" borderId="28" xfId="4886" applyFont="1" applyFill="1" applyBorder="1"/>
    <xf numFmtId="0" fontId="102" fillId="59" borderId="30" xfId="4886" applyFont="1" applyFill="1" applyBorder="1"/>
    <xf numFmtId="0" fontId="102" fillId="59" borderId="30" xfId="4886" applyFont="1" applyFill="1" applyBorder="1" applyAlignment="1">
      <alignment horizontal="center"/>
    </xf>
    <xf numFmtId="0" fontId="102" fillId="59" borderId="31" xfId="4886" applyFont="1" applyFill="1" applyBorder="1" applyAlignment="1">
      <alignment horizontal="center"/>
    </xf>
    <xf numFmtId="0" fontId="101" fillId="57" borderId="29" xfId="4886" applyFont="1" applyFill="1" applyBorder="1"/>
    <xf numFmtId="2" fontId="101" fillId="57" borderId="29" xfId="4886" applyNumberFormat="1" applyFont="1" applyFill="1" applyBorder="1" applyAlignment="1">
      <alignment horizontal="right"/>
    </xf>
    <xf numFmtId="9" fontId="101" fillId="57" borderId="33" xfId="544" applyFont="1" applyFill="1" applyBorder="1" applyAlignment="1">
      <alignment horizontal="center"/>
    </xf>
    <xf numFmtId="0" fontId="102" fillId="57" borderId="32" xfId="4886" applyFont="1" applyFill="1" applyBorder="1"/>
    <xf numFmtId="38" fontId="102" fillId="57" borderId="32" xfId="546" applyNumberFormat="1" applyFont="1" applyFill="1" applyBorder="1" applyAlignment="1">
      <alignment horizontal="center"/>
    </xf>
    <xf numFmtId="0" fontId="101" fillId="57" borderId="32" xfId="4886" applyFont="1" applyFill="1" applyBorder="1"/>
    <xf numFmtId="173" fontId="116" fillId="24" borderId="32" xfId="34683" applyNumberFormat="1" applyFont="1" applyFill="1" applyBorder="1" applyAlignment="1">
      <alignment horizontal="center"/>
    </xf>
    <xf numFmtId="38" fontId="102" fillId="57" borderId="35" xfId="546" applyNumberFormat="1" applyFont="1" applyFill="1" applyBorder="1" applyAlignment="1">
      <alignment horizontal="center"/>
    </xf>
    <xf numFmtId="0" fontId="102" fillId="57" borderId="36" xfId="4886" applyFont="1" applyFill="1" applyBorder="1" applyAlignment="1">
      <alignment horizontal="left"/>
    </xf>
    <xf numFmtId="0" fontId="102" fillId="57" borderId="37" xfId="4886" applyFont="1" applyFill="1" applyBorder="1" applyAlignment="1">
      <alignment horizontal="left"/>
    </xf>
    <xf numFmtId="38" fontId="101" fillId="57" borderId="32" xfId="546" applyNumberFormat="1" applyFont="1" applyFill="1" applyBorder="1" applyAlignment="1">
      <alignment horizontal="center"/>
    </xf>
    <xf numFmtId="0" fontId="101" fillId="57" borderId="37" xfId="4886" applyFont="1" applyFill="1" applyBorder="1" applyAlignment="1">
      <alignment horizontal="left"/>
    </xf>
    <xf numFmtId="0" fontId="102" fillId="0" borderId="36" xfId="1081" applyFont="1" applyBorder="1" applyAlignment="1">
      <alignment horizontal="justify"/>
    </xf>
    <xf numFmtId="38" fontId="102" fillId="0" borderId="35" xfId="546" applyNumberFormat="1" applyFont="1" applyBorder="1" applyAlignment="1">
      <alignment horizontal="center"/>
    </xf>
    <xf numFmtId="9" fontId="102" fillId="0" borderId="35" xfId="544" applyFont="1" applyBorder="1" applyAlignment="1">
      <alignment horizontal="center"/>
    </xf>
    <xf numFmtId="169" fontId="101" fillId="60" borderId="28" xfId="34675" applyNumberFormat="1" applyFont="1" applyFill="1" applyBorder="1"/>
    <xf numFmtId="0" fontId="102" fillId="59" borderId="28" xfId="34686" applyFont="1" applyFill="1" applyBorder="1" applyAlignment="1">
      <alignment horizontal="center"/>
    </xf>
    <xf numFmtId="169" fontId="102" fillId="60" borderId="29" xfId="34675" applyNumberFormat="1" applyFont="1" applyFill="1" applyBorder="1" applyAlignment="1">
      <alignment horizontal="center"/>
    </xf>
    <xf numFmtId="169" fontId="102" fillId="61" borderId="30" xfId="34686" applyNumberFormat="1" applyFont="1" applyFill="1" applyBorder="1"/>
    <xf numFmtId="169" fontId="102" fillId="61" borderId="30" xfId="34686" applyNumberFormat="1" applyFont="1" applyFill="1" applyBorder="1" applyAlignment="1">
      <alignment horizontal="center"/>
    </xf>
    <xf numFmtId="169" fontId="102" fillId="61" borderId="31" xfId="34686" applyNumberFormat="1" applyFont="1" applyFill="1" applyBorder="1" applyAlignment="1">
      <alignment horizontal="center"/>
    </xf>
    <xf numFmtId="0" fontId="102" fillId="24" borderId="32" xfId="34668" applyFont="1" applyFill="1" applyBorder="1"/>
    <xf numFmtId="38" fontId="102" fillId="57" borderId="34" xfId="34650" applyNumberFormat="1" applyFont="1" applyFill="1" applyBorder="1" applyAlignment="1">
      <alignment horizontal="center"/>
    </xf>
    <xf numFmtId="9" fontId="102" fillId="57" borderId="32" xfId="34667" applyFont="1" applyFill="1" applyBorder="1" applyAlignment="1">
      <alignment horizontal="center"/>
    </xf>
    <xf numFmtId="0" fontId="101" fillId="24" borderId="32" xfId="34668" applyFont="1" applyFill="1" applyBorder="1"/>
    <xf numFmtId="38" fontId="101" fillId="57" borderId="34" xfId="34650" applyNumberFormat="1" applyFont="1" applyFill="1" applyBorder="1" applyAlignment="1">
      <alignment horizontal="center"/>
    </xf>
    <xf numFmtId="38" fontId="102" fillId="57" borderId="32" xfId="34681" applyNumberFormat="1" applyFont="1" applyFill="1" applyBorder="1" applyAlignment="1">
      <alignment horizontal="center"/>
    </xf>
    <xf numFmtId="38" fontId="101" fillId="24" borderId="32" xfId="34681" applyNumberFormat="1" applyFont="1" applyFill="1" applyBorder="1" applyAlignment="1">
      <alignment horizontal="center"/>
    </xf>
    <xf numFmtId="0" fontId="102" fillId="57" borderId="32" xfId="34668" applyFont="1" applyFill="1" applyBorder="1"/>
    <xf numFmtId="38" fontId="102" fillId="57" borderId="35" xfId="34681" applyNumberFormat="1" applyFont="1" applyFill="1" applyBorder="1" applyAlignment="1">
      <alignment horizontal="center"/>
    </xf>
    <xf numFmtId="9" fontId="102" fillId="24" borderId="35" xfId="34667" applyFont="1" applyFill="1" applyBorder="1" applyAlignment="1">
      <alignment horizontal="center"/>
    </xf>
    <xf numFmtId="0" fontId="105" fillId="24" borderId="35" xfId="34668" applyFont="1" applyFill="1" applyBorder="1" applyAlignment="1">
      <alignment horizontal="left"/>
    </xf>
    <xf numFmtId="0" fontId="102" fillId="24" borderId="37" xfId="0" applyFont="1" applyFill="1" applyBorder="1" applyAlignment="1">
      <alignment horizontal="left"/>
    </xf>
    <xf numFmtId="9" fontId="102" fillId="24" borderId="32" xfId="34667" applyFont="1" applyFill="1" applyBorder="1" applyAlignment="1">
      <alignment horizontal="center"/>
    </xf>
    <xf numFmtId="0" fontId="101" fillId="57" borderId="37" xfId="0" applyFont="1" applyFill="1" applyBorder="1" applyAlignment="1">
      <alignment horizontal="left"/>
    </xf>
    <xf numFmtId="38" fontId="101" fillId="57" borderId="32" xfId="34681" applyNumberFormat="1" applyFont="1" applyFill="1" applyBorder="1" applyAlignment="1">
      <alignment horizontal="center"/>
    </xf>
    <xf numFmtId="9" fontId="101" fillId="24" borderId="32" xfId="34667" applyFont="1" applyFill="1" applyBorder="1" applyAlignment="1">
      <alignment horizontal="center"/>
    </xf>
    <xf numFmtId="0" fontId="102" fillId="57" borderId="37" xfId="0" applyFont="1" applyFill="1" applyBorder="1" applyAlignment="1">
      <alignment horizontal="left"/>
    </xf>
    <xf numFmtId="0" fontId="102" fillId="24" borderId="36" xfId="0" applyFont="1" applyFill="1" applyBorder="1" applyAlignment="1">
      <alignment horizontal="justify"/>
    </xf>
    <xf numFmtId="0" fontId="102" fillId="25" borderId="28" xfId="0" applyFont="1" applyFill="1" applyBorder="1"/>
    <xf numFmtId="0" fontId="102" fillId="25" borderId="29" xfId="0" applyFont="1" applyFill="1" applyBorder="1" applyAlignment="1">
      <alignment horizontal="center"/>
    </xf>
    <xf numFmtId="0" fontId="102" fillId="62" borderId="42" xfId="0" applyFont="1" applyFill="1" applyBorder="1"/>
    <xf numFmtId="0" fontId="102" fillId="62" borderId="42" xfId="0" applyFont="1" applyFill="1" applyBorder="1" applyAlignment="1">
      <alignment horizontal="center"/>
    </xf>
    <xf numFmtId="0" fontId="102" fillId="62" borderId="43" xfId="0" applyFont="1" applyFill="1" applyBorder="1" applyAlignment="1">
      <alignment horizontal="center"/>
    </xf>
    <xf numFmtId="0" fontId="101" fillId="57" borderId="29" xfId="0" applyFont="1" applyFill="1" applyBorder="1"/>
    <xf numFmtId="2" fontId="101" fillId="57" borderId="29" xfId="0" applyNumberFormat="1" applyFont="1" applyFill="1" applyBorder="1" applyAlignment="1">
      <alignment horizontal="right"/>
    </xf>
    <xf numFmtId="2" fontId="101" fillId="24" borderId="33" xfId="0" applyNumberFormat="1" applyFont="1" applyFill="1" applyBorder="1" applyAlignment="1">
      <alignment horizontal="right"/>
    </xf>
    <xf numFmtId="9" fontId="102" fillId="57" borderId="29" xfId="34667" applyFont="1" applyFill="1" applyBorder="1" applyAlignment="1">
      <alignment horizontal="center"/>
    </xf>
    <xf numFmtId="9" fontId="102" fillId="57" borderId="34" xfId="34667" applyFont="1" applyFill="1" applyBorder="1" applyAlignment="1">
      <alignment horizontal="center"/>
    </xf>
    <xf numFmtId="0" fontId="101" fillId="57" borderId="32" xfId="34668" applyFont="1" applyFill="1" applyBorder="1"/>
    <xf numFmtId="38" fontId="101" fillId="57" borderId="31" xfId="34681" applyNumberFormat="1" applyFont="1" applyFill="1" applyBorder="1" applyAlignment="1">
      <alignment horizontal="center"/>
    </xf>
    <xf numFmtId="0" fontId="102" fillId="57" borderId="31" xfId="34668" applyFont="1" applyFill="1" applyBorder="1"/>
    <xf numFmtId="9" fontId="102" fillId="57" borderId="35" xfId="287" applyFont="1" applyFill="1" applyBorder="1" applyAlignment="1">
      <alignment horizontal="center"/>
    </xf>
    <xf numFmtId="0" fontId="102" fillId="57" borderId="36" xfId="34668" applyFont="1" applyFill="1" applyBorder="1" applyAlignment="1">
      <alignment horizontal="left"/>
    </xf>
    <xf numFmtId="38" fontId="102" fillId="57" borderId="29" xfId="34681" applyNumberFormat="1" applyFont="1" applyFill="1" applyBorder="1" applyAlignment="1">
      <alignment horizontal="center"/>
    </xf>
    <xf numFmtId="0" fontId="102" fillId="57" borderId="37" xfId="34668" applyFont="1" applyFill="1" applyBorder="1" applyAlignment="1">
      <alignment horizontal="left"/>
    </xf>
    <xf numFmtId="0" fontId="101" fillId="57" borderId="37" xfId="34668" applyFont="1" applyFill="1" applyBorder="1" applyAlignment="1">
      <alignment horizontal="left"/>
    </xf>
    <xf numFmtId="9" fontId="101" fillId="57" borderId="34" xfId="34667" applyFont="1" applyFill="1" applyBorder="1" applyAlignment="1">
      <alignment horizontal="center"/>
    </xf>
    <xf numFmtId="0" fontId="102" fillId="57" borderId="36" xfId="34668" applyFont="1" applyFill="1" applyBorder="1" applyAlignment="1">
      <alignment horizontal="justify"/>
    </xf>
    <xf numFmtId="9" fontId="102" fillId="57" borderId="35" xfId="34667" applyFont="1" applyFill="1" applyBorder="1" applyAlignment="1">
      <alignment horizontal="center"/>
    </xf>
    <xf numFmtId="169" fontId="102" fillId="57" borderId="36" xfId="1082" applyFont="1" applyFill="1" applyBorder="1" applyAlignment="1">
      <alignment horizontal="left"/>
    </xf>
    <xf numFmtId="169" fontId="102" fillId="57" borderId="37" xfId="1082" applyFont="1" applyFill="1" applyBorder="1" applyAlignment="1">
      <alignment horizontal="left"/>
    </xf>
    <xf numFmtId="169" fontId="101" fillId="57" borderId="37" xfId="1082" applyFont="1" applyFill="1" applyBorder="1" applyAlignment="1">
      <alignment horizontal="left"/>
    </xf>
    <xf numFmtId="169" fontId="102" fillId="57" borderId="36" xfId="1082" applyFont="1" applyFill="1" applyBorder="1" applyAlignment="1">
      <alignment horizontal="justify"/>
    </xf>
    <xf numFmtId="169" fontId="117" fillId="62" borderId="30" xfId="34673" applyNumberFormat="1" applyFont="1" applyFill="1" applyBorder="1" applyAlignment="1">
      <alignment horizontal="center" vertical="center"/>
    </xf>
    <xf numFmtId="169" fontId="118" fillId="62" borderId="37" xfId="34673" applyNumberFormat="1" applyFont="1" applyFill="1" applyBorder="1" applyAlignment="1">
      <alignment vertical="center"/>
    </xf>
    <xf numFmtId="0" fontId="117" fillId="63" borderId="37" xfId="34673" applyNumberFormat="1" applyFont="1" applyFill="1" applyBorder="1" applyAlignment="1">
      <alignment horizontal="center" vertical="center"/>
    </xf>
    <xf numFmtId="169" fontId="101" fillId="62" borderId="32" xfId="34673" applyNumberFormat="1" applyFont="1" applyFill="1" applyBorder="1" applyAlignment="1"/>
    <xf numFmtId="169" fontId="118" fillId="62" borderId="30" xfId="34673" applyNumberFormat="1" applyFont="1" applyFill="1" applyBorder="1" applyAlignment="1">
      <alignment vertical="center"/>
    </xf>
    <xf numFmtId="169" fontId="117" fillId="62" borderId="37" xfId="34673" applyNumberFormat="1" applyFont="1" applyFill="1" applyBorder="1" applyAlignment="1">
      <alignment horizontal="center" vertical="center"/>
    </xf>
    <xf numFmtId="169" fontId="101" fillId="62" borderId="31" xfId="34673" applyNumberFormat="1" applyFont="1" applyFill="1" applyBorder="1" applyAlignment="1"/>
    <xf numFmtId="169" fontId="118" fillId="64" borderId="28" xfId="34673" applyNumberFormat="1" applyFont="1" applyFill="1" applyBorder="1" applyAlignment="1">
      <alignment vertical="center"/>
    </xf>
    <xf numFmtId="169" fontId="101" fillId="64" borderId="29" xfId="34673" applyNumberFormat="1" applyFont="1" applyFill="1" applyBorder="1" applyAlignment="1"/>
    <xf numFmtId="169" fontId="101" fillId="64" borderId="34" xfId="34673" applyNumberFormat="1" applyFont="1" applyFill="1" applyBorder="1" applyAlignment="1"/>
    <xf numFmtId="169" fontId="117" fillId="64" borderId="37" xfId="34673" applyNumberFormat="1" applyFont="1" applyFill="1" applyBorder="1" applyAlignment="1">
      <alignment vertical="center"/>
    </xf>
    <xf numFmtId="38" fontId="117" fillId="64" borderId="32" xfId="34673" applyNumberFormat="1" applyFont="1" applyFill="1" applyBorder="1" applyAlignment="1">
      <alignment horizontal="center" vertical="center"/>
    </xf>
    <xf numFmtId="9" fontId="117" fillId="64" borderId="32" xfId="34673" applyNumberFormat="1" applyFont="1" applyFill="1" applyBorder="1" applyAlignment="1">
      <alignment horizontal="center" vertical="center"/>
    </xf>
    <xf numFmtId="38" fontId="117" fillId="64" borderId="0" xfId="34673" applyNumberFormat="1" applyFont="1" applyFill="1" applyBorder="1" applyAlignment="1">
      <alignment horizontal="center" vertical="center"/>
    </xf>
    <xf numFmtId="169" fontId="118" fillId="64" borderId="37" xfId="34673" applyNumberFormat="1" applyFont="1" applyFill="1" applyBorder="1" applyAlignment="1">
      <alignment vertical="center"/>
    </xf>
    <xf numFmtId="38" fontId="118" fillId="64" borderId="32" xfId="34673" applyNumberFormat="1" applyFont="1" applyFill="1" applyBorder="1" applyAlignment="1">
      <alignment horizontal="center" vertical="center"/>
    </xf>
    <xf numFmtId="38" fontId="118" fillId="64" borderId="0" xfId="34673" applyNumberFormat="1" applyFont="1" applyFill="1" applyBorder="1" applyAlignment="1">
      <alignment horizontal="center" vertical="center"/>
    </xf>
    <xf numFmtId="9" fontId="118" fillId="64" borderId="32" xfId="34673" applyNumberFormat="1" applyFont="1" applyFill="1" applyBorder="1" applyAlignment="1">
      <alignment horizontal="center" vertical="center"/>
    </xf>
    <xf numFmtId="169" fontId="117" fillId="64" borderId="31" xfId="34673" applyNumberFormat="1" applyFont="1" applyFill="1" applyBorder="1" applyAlignment="1">
      <alignment vertical="center"/>
    </xf>
    <xf numFmtId="38" fontId="117" fillId="64" borderId="36" xfId="34673" applyNumberFormat="1" applyFont="1" applyFill="1" applyBorder="1" applyAlignment="1">
      <alignment horizontal="center" vertical="center"/>
    </xf>
    <xf numFmtId="9" fontId="117" fillId="64" borderId="41" xfId="34673" applyNumberFormat="1" applyFont="1" applyFill="1" applyBorder="1" applyAlignment="1">
      <alignment horizontal="center" vertical="center"/>
    </xf>
    <xf numFmtId="169" fontId="117" fillId="64" borderId="30" xfId="34673" applyNumberFormat="1" applyFont="1" applyFill="1" applyBorder="1" applyAlignment="1">
      <alignment vertical="center"/>
    </xf>
    <xf numFmtId="38" fontId="102" fillId="64" borderId="37" xfId="34673" applyNumberFormat="1" applyFont="1" applyFill="1" applyBorder="1" applyAlignment="1">
      <alignment horizontal="center"/>
    </xf>
    <xf numFmtId="9" fontId="101" fillId="64" borderId="32" xfId="34673" applyNumberFormat="1" applyFont="1" applyFill="1" applyBorder="1" applyAlignment="1"/>
    <xf numFmtId="38" fontId="118" fillId="64" borderId="37" xfId="34673" applyNumberFormat="1" applyFont="1" applyFill="1" applyBorder="1" applyAlignment="1">
      <alignment horizontal="center" vertical="center"/>
    </xf>
    <xf numFmtId="38" fontId="117" fillId="64" borderId="37" xfId="34673" applyNumberFormat="1" applyFont="1" applyFill="1" applyBorder="1" applyAlignment="1">
      <alignment horizontal="center" vertical="center"/>
    </xf>
    <xf numFmtId="38" fontId="101" fillId="64" borderId="37" xfId="34673" applyNumberFormat="1" applyFont="1" applyFill="1" applyBorder="1" applyAlignment="1"/>
    <xf numFmtId="9" fontId="118" fillId="64" borderId="34" xfId="34673" applyNumberFormat="1" applyFont="1" applyFill="1" applyBorder="1" applyAlignment="1">
      <alignment horizontal="center" vertical="center"/>
    </xf>
    <xf numFmtId="9" fontId="117" fillId="64" borderId="34" xfId="34673" applyNumberFormat="1" applyFont="1" applyFill="1" applyBorder="1" applyAlignment="1">
      <alignment horizontal="center" vertical="center"/>
    </xf>
    <xf numFmtId="38" fontId="101" fillId="64" borderId="32" xfId="34673" applyNumberFormat="1" applyFont="1" applyFill="1" applyBorder="1" applyAlignment="1"/>
    <xf numFmtId="9" fontId="101" fillId="64" borderId="34" xfId="34673" applyNumberFormat="1" applyFont="1" applyFill="1" applyBorder="1" applyAlignment="1"/>
    <xf numFmtId="169" fontId="117" fillId="64" borderId="36" xfId="34673" applyNumberFormat="1" applyFont="1" applyFill="1" applyBorder="1" applyAlignment="1">
      <alignment horizontal="justify" vertical="center"/>
    </xf>
    <xf numFmtId="38" fontId="117" fillId="64" borderId="35" xfId="34673" applyNumberFormat="1" applyFont="1" applyFill="1" applyBorder="1" applyAlignment="1">
      <alignment horizontal="center" vertical="center"/>
    </xf>
    <xf numFmtId="0" fontId="102" fillId="25" borderId="28" xfId="550" applyFont="1" applyFill="1" applyBorder="1" applyAlignment="1">
      <alignment horizontal="center"/>
    </xf>
    <xf numFmtId="0" fontId="101" fillId="25" borderId="30" xfId="550" applyFont="1" applyFill="1" applyBorder="1"/>
    <xf numFmtId="0" fontId="102" fillId="57" borderId="29" xfId="550" applyFont="1" applyFill="1" applyBorder="1"/>
    <xf numFmtId="165" fontId="101" fillId="57" borderId="32" xfId="546" applyFont="1" applyFill="1" applyBorder="1" applyAlignment="1">
      <alignment horizontal="center"/>
    </xf>
    <xf numFmtId="9" fontId="102" fillId="57" borderId="29" xfId="544" applyFont="1" applyFill="1" applyBorder="1" applyAlignment="1">
      <alignment horizontal="center"/>
    </xf>
    <xf numFmtId="0" fontId="102" fillId="57" borderId="32" xfId="550" applyFont="1" applyFill="1" applyBorder="1"/>
    <xf numFmtId="9" fontId="102" fillId="57" borderId="32" xfId="544" applyFont="1" applyFill="1" applyBorder="1" applyAlignment="1">
      <alignment horizontal="center"/>
    </xf>
    <xf numFmtId="0" fontId="101" fillId="57" borderId="32" xfId="550" applyFont="1" applyFill="1" applyBorder="1"/>
    <xf numFmtId="0" fontId="102" fillId="24" borderId="32" xfId="550" applyFont="1" applyFill="1" applyBorder="1"/>
    <xf numFmtId="0" fontId="101" fillId="57" borderId="32" xfId="550" applyFont="1" applyFill="1" applyBorder="1" applyAlignment="1">
      <alignment wrapText="1"/>
    </xf>
    <xf numFmtId="9" fontId="101" fillId="57" borderId="32" xfId="544" applyFont="1" applyFill="1" applyBorder="1" applyAlignment="1">
      <alignment horizontal="center"/>
    </xf>
    <xf numFmtId="0" fontId="102" fillId="0" borderId="35" xfId="550" applyFont="1" applyBorder="1" applyAlignment="1">
      <alignment horizontal="left"/>
    </xf>
    <xf numFmtId="0" fontId="102" fillId="57" borderId="37" xfId="550" applyFont="1" applyFill="1" applyBorder="1" applyAlignment="1">
      <alignment horizontal="left"/>
    </xf>
    <xf numFmtId="0" fontId="101" fillId="57" borderId="37" xfId="550" applyFont="1" applyFill="1" applyBorder="1" applyAlignment="1">
      <alignment horizontal="left"/>
    </xf>
    <xf numFmtId="0" fontId="102" fillId="57" borderId="36" xfId="550" applyFont="1" applyFill="1" applyBorder="1" applyAlignment="1">
      <alignment horizontal="justify"/>
    </xf>
    <xf numFmtId="0" fontId="102" fillId="25" borderId="29" xfId="550" applyFont="1" applyFill="1" applyBorder="1" applyAlignment="1">
      <alignment horizontal="center"/>
    </xf>
    <xf numFmtId="0" fontId="101" fillId="25" borderId="28" xfId="550" applyFont="1" applyFill="1" applyBorder="1"/>
    <xf numFmtId="0" fontId="102" fillId="25" borderId="29" xfId="932" applyFont="1" applyFill="1" applyBorder="1" applyAlignment="1">
      <alignment horizontal="center"/>
    </xf>
    <xf numFmtId="165" fontId="101" fillId="57" borderId="37" xfId="546" applyFont="1" applyFill="1" applyBorder="1" applyAlignment="1">
      <alignment horizontal="center"/>
    </xf>
    <xf numFmtId="38" fontId="102" fillId="57" borderId="37" xfId="546" applyNumberFormat="1" applyFont="1" applyFill="1" applyBorder="1" applyAlignment="1">
      <alignment horizontal="center"/>
    </xf>
    <xf numFmtId="38" fontId="101" fillId="57" borderId="37" xfId="546" applyNumberFormat="1" applyFont="1" applyFill="1" applyBorder="1" applyAlignment="1">
      <alignment horizontal="center"/>
    </xf>
    <xf numFmtId="38" fontId="102" fillId="57" borderId="36" xfId="546" applyNumberFormat="1" applyFont="1" applyFill="1" applyBorder="1" applyAlignment="1">
      <alignment horizontal="center"/>
    </xf>
    <xf numFmtId="0" fontId="102" fillId="57" borderId="36" xfId="550" applyFont="1" applyFill="1" applyBorder="1" applyAlignment="1">
      <alignment horizontal="left"/>
    </xf>
    <xf numFmtId="169" fontId="102" fillId="25" borderId="29" xfId="550" applyNumberFormat="1" applyFont="1" applyFill="1" applyBorder="1" applyAlignment="1">
      <alignment horizontal="center"/>
    </xf>
    <xf numFmtId="169" fontId="102" fillId="25" borderId="30" xfId="550" applyNumberFormat="1" applyFont="1" applyFill="1" applyBorder="1" applyAlignment="1">
      <alignment horizontal="center"/>
    </xf>
    <xf numFmtId="169" fontId="102" fillId="25" borderId="31" xfId="550" applyNumberFormat="1" applyFont="1" applyFill="1" applyBorder="1" applyAlignment="1">
      <alignment horizontal="center"/>
    </xf>
    <xf numFmtId="169" fontId="101" fillId="25" borderId="28" xfId="550" applyNumberFormat="1" applyFont="1" applyFill="1" applyBorder="1"/>
    <xf numFmtId="169" fontId="101" fillId="25" borderId="30" xfId="550" applyNumberFormat="1" applyFont="1" applyFill="1" applyBorder="1"/>
    <xf numFmtId="169" fontId="119" fillId="57" borderId="29" xfId="550" applyNumberFormat="1" applyFont="1" applyFill="1" applyBorder="1"/>
    <xf numFmtId="9" fontId="119" fillId="57" borderId="33" xfId="544" applyFont="1" applyFill="1" applyBorder="1" applyAlignment="1">
      <alignment horizontal="center"/>
    </xf>
    <xf numFmtId="169" fontId="102" fillId="57" borderId="32" xfId="550" applyNumberFormat="1" applyFont="1" applyFill="1" applyBorder="1"/>
    <xf numFmtId="169" fontId="101" fillId="57" borderId="32" xfId="550" applyNumberFormat="1" applyFont="1" applyFill="1" applyBorder="1"/>
    <xf numFmtId="169" fontId="102" fillId="57" borderId="30" xfId="550" applyNumberFormat="1" applyFont="1" applyFill="1" applyBorder="1"/>
    <xf numFmtId="169" fontId="102" fillId="57" borderId="29" xfId="550" applyNumberFormat="1" applyFont="1" applyFill="1" applyBorder="1"/>
    <xf numFmtId="38" fontId="102" fillId="57" borderId="34" xfId="546" applyNumberFormat="1" applyFont="1" applyFill="1" applyBorder="1" applyAlignment="1">
      <alignment horizontal="center"/>
    </xf>
    <xf numFmtId="169" fontId="101" fillId="57" borderId="31" xfId="550" applyNumberFormat="1" applyFont="1" applyFill="1" applyBorder="1"/>
    <xf numFmtId="38" fontId="101" fillId="57" borderId="31" xfId="546" applyNumberFormat="1" applyFont="1" applyFill="1" applyBorder="1" applyAlignment="1">
      <alignment horizontal="center"/>
    </xf>
    <xf numFmtId="9" fontId="101" fillId="57" borderId="31" xfId="544" applyFont="1" applyFill="1" applyBorder="1" applyAlignment="1">
      <alignment horizontal="center"/>
    </xf>
    <xf numFmtId="169" fontId="102" fillId="57" borderId="36" xfId="550" applyNumberFormat="1" applyFont="1" applyFill="1" applyBorder="1" applyAlignment="1">
      <alignment horizontal="left"/>
    </xf>
    <xf numFmtId="169" fontId="102" fillId="57" borderId="37" xfId="550" applyNumberFormat="1" applyFont="1" applyFill="1" applyBorder="1" applyAlignment="1">
      <alignment horizontal="left"/>
    </xf>
    <xf numFmtId="169" fontId="101" fillId="57" borderId="37" xfId="550" applyNumberFormat="1" applyFont="1" applyFill="1" applyBorder="1" applyAlignment="1">
      <alignment horizontal="left"/>
    </xf>
    <xf numFmtId="169" fontId="102" fillId="57" borderId="36" xfId="550" applyNumberFormat="1" applyFont="1" applyFill="1" applyBorder="1" applyAlignment="1">
      <alignment horizontal="justify"/>
    </xf>
    <xf numFmtId="0" fontId="108" fillId="24" borderId="0" xfId="0" applyFont="1" applyFill="1" applyAlignment="1">
      <alignment horizontal="center"/>
    </xf>
    <xf numFmtId="0" fontId="102" fillId="25" borderId="10" xfId="224" applyFont="1" applyFill="1" applyBorder="1" applyAlignment="1">
      <alignment horizontal="center"/>
    </xf>
    <xf numFmtId="0" fontId="102" fillId="25" borderId="11" xfId="224" applyFont="1" applyFill="1" applyBorder="1" applyAlignment="1">
      <alignment horizontal="center"/>
    </xf>
    <xf numFmtId="0" fontId="102" fillId="25" borderId="12" xfId="224" applyFont="1" applyFill="1" applyBorder="1" applyAlignment="1">
      <alignment horizontal="center"/>
    </xf>
    <xf numFmtId="3" fontId="101" fillId="25" borderId="0" xfId="0" applyNumberFormat="1" applyFont="1" applyFill="1" applyAlignment="1">
      <alignment horizontal="center"/>
    </xf>
    <xf numFmtId="3" fontId="101" fillId="25" borderId="14" xfId="0" applyNumberFormat="1" applyFont="1" applyFill="1" applyBorder="1" applyAlignment="1">
      <alignment horizontal="center"/>
    </xf>
    <xf numFmtId="4" fontId="101" fillId="25" borderId="0" xfId="0" applyNumberFormat="1" applyFont="1" applyFill="1" applyAlignment="1">
      <alignment horizontal="center"/>
    </xf>
    <xf numFmtId="4" fontId="101" fillId="25" borderId="14" xfId="0" applyNumberFormat="1" applyFont="1" applyFill="1" applyBorder="1" applyAlignment="1">
      <alignment horizontal="center"/>
    </xf>
    <xf numFmtId="0" fontId="102" fillId="25" borderId="11" xfId="0" applyFont="1" applyFill="1" applyBorder="1" applyAlignment="1">
      <alignment horizontal="center"/>
    </xf>
    <xf numFmtId="0" fontId="102" fillId="25" borderId="12" xfId="0" applyFont="1" applyFill="1" applyBorder="1" applyAlignment="1">
      <alignment horizontal="center"/>
    </xf>
    <xf numFmtId="14" fontId="102" fillId="25" borderId="0" xfId="0" applyNumberFormat="1" applyFont="1" applyFill="1" applyAlignment="1">
      <alignment horizontal="center"/>
    </xf>
    <xf numFmtId="0" fontId="102" fillId="25" borderId="0" xfId="0" applyFont="1" applyFill="1" applyAlignment="1">
      <alignment horizontal="center"/>
    </xf>
    <xf numFmtId="14" fontId="102" fillId="25" borderId="14" xfId="0" applyNumberFormat="1" applyFont="1" applyFill="1" applyBorder="1" applyAlignment="1">
      <alignment horizontal="center"/>
    </xf>
    <xf numFmtId="0" fontId="108" fillId="24" borderId="0" xfId="0" applyFont="1" applyFill="1" applyAlignment="1">
      <alignment horizontal="center"/>
    </xf>
    <xf numFmtId="0" fontId="102" fillId="25" borderId="28" xfId="932" applyFont="1" applyFill="1" applyBorder="1" applyAlignment="1">
      <alignment horizontal="center"/>
    </xf>
    <xf numFmtId="0" fontId="102" fillId="25" borderId="38" xfId="932" applyFont="1" applyFill="1" applyBorder="1" applyAlignment="1">
      <alignment horizontal="center"/>
    </xf>
    <xf numFmtId="0" fontId="102" fillId="25" borderId="33" xfId="932" applyFont="1" applyFill="1" applyBorder="1" applyAlignment="1">
      <alignment horizontal="center"/>
    </xf>
    <xf numFmtId="169" fontId="102" fillId="25" borderId="28" xfId="0" applyNumberFormat="1" applyFont="1" applyFill="1" applyBorder="1" applyAlignment="1">
      <alignment horizontal="center"/>
    </xf>
    <xf numFmtId="169" fontId="102" fillId="25" borderId="38" xfId="0" applyNumberFormat="1" applyFont="1" applyFill="1" applyBorder="1" applyAlignment="1">
      <alignment horizontal="center"/>
    </xf>
    <xf numFmtId="169" fontId="102" fillId="25" borderId="33" xfId="0" applyNumberFormat="1" applyFont="1" applyFill="1" applyBorder="1" applyAlignment="1">
      <alignment horizontal="center"/>
    </xf>
    <xf numFmtId="0" fontId="102" fillId="25" borderId="30" xfId="932" applyFont="1" applyFill="1" applyBorder="1" applyAlignment="1">
      <alignment horizontal="center"/>
    </xf>
    <xf numFmtId="0" fontId="102" fillId="25" borderId="39" xfId="932" applyFont="1" applyFill="1" applyBorder="1" applyAlignment="1">
      <alignment horizontal="center"/>
    </xf>
    <xf numFmtId="0" fontId="102" fillId="25" borderId="40" xfId="932" applyFont="1" applyFill="1" applyBorder="1" applyAlignment="1">
      <alignment horizontal="center"/>
    </xf>
    <xf numFmtId="0" fontId="102" fillId="59" borderId="28" xfId="4886" applyFont="1" applyFill="1" applyBorder="1" applyAlignment="1">
      <alignment horizontal="center"/>
    </xf>
    <xf numFmtId="0" fontId="102" fillId="59" borderId="29" xfId="4886" applyFont="1" applyFill="1" applyBorder="1" applyAlignment="1">
      <alignment horizontal="center"/>
    </xf>
    <xf numFmtId="0" fontId="102" fillId="25" borderId="30" xfId="550" applyFont="1" applyFill="1" applyBorder="1" applyAlignment="1">
      <alignment horizontal="center"/>
    </xf>
    <xf numFmtId="0" fontId="102" fillId="25" borderId="31" xfId="550" applyFont="1" applyFill="1" applyBorder="1" applyAlignment="1">
      <alignment horizontal="center"/>
    </xf>
    <xf numFmtId="0" fontId="102" fillId="25" borderId="28" xfId="34668" applyFont="1" applyFill="1" applyBorder="1" applyAlignment="1">
      <alignment horizontal="center"/>
    </xf>
    <xf numFmtId="0" fontId="102" fillId="25" borderId="29" xfId="34668" applyFont="1" applyFill="1" applyBorder="1" applyAlignment="1">
      <alignment horizontal="center"/>
    </xf>
    <xf numFmtId="0" fontId="102" fillId="25" borderId="30" xfId="34668" applyFont="1" applyFill="1" applyBorder="1" applyAlignment="1">
      <alignment horizontal="center"/>
    </xf>
    <xf numFmtId="0" fontId="102" fillId="25" borderId="31" xfId="34668" applyFont="1" applyFill="1" applyBorder="1" applyAlignment="1">
      <alignment horizontal="center"/>
    </xf>
    <xf numFmtId="0" fontId="102" fillId="25" borderId="28" xfId="0" applyFont="1" applyFill="1" applyBorder="1" applyAlignment="1">
      <alignment horizontal="center"/>
    </xf>
    <xf numFmtId="0" fontId="102" fillId="25" borderId="38" xfId="0" applyFont="1" applyFill="1" applyBorder="1" applyAlignment="1">
      <alignment horizontal="center"/>
    </xf>
    <xf numFmtId="0" fontId="102" fillId="25" borderId="33" xfId="0" applyFont="1" applyFill="1" applyBorder="1" applyAlignment="1">
      <alignment horizontal="center"/>
    </xf>
    <xf numFmtId="169" fontId="102" fillId="60" borderId="30" xfId="0" applyNumberFormat="1" applyFont="1" applyFill="1" applyBorder="1" applyAlignment="1">
      <alignment horizontal="center"/>
    </xf>
    <xf numFmtId="169" fontId="102" fillId="60" borderId="39" xfId="0" applyNumberFormat="1" applyFont="1" applyFill="1" applyBorder="1" applyAlignment="1">
      <alignment horizontal="center"/>
    </xf>
    <xf numFmtId="169" fontId="102" fillId="60" borderId="40" xfId="0" applyNumberFormat="1" applyFont="1" applyFill="1" applyBorder="1" applyAlignment="1">
      <alignment horizontal="center"/>
    </xf>
    <xf numFmtId="169" fontId="102" fillId="25" borderId="28" xfId="550" applyNumberFormat="1" applyFont="1" applyFill="1" applyBorder="1" applyAlignment="1">
      <alignment horizontal="center"/>
    </xf>
    <xf numFmtId="169" fontId="102" fillId="25" borderId="29" xfId="550" applyNumberFormat="1" applyFont="1" applyFill="1" applyBorder="1" applyAlignment="1">
      <alignment horizontal="center"/>
    </xf>
    <xf numFmtId="169" fontId="102" fillId="25" borderId="30" xfId="550" applyNumberFormat="1" applyFont="1" applyFill="1" applyBorder="1" applyAlignment="1">
      <alignment horizontal="center"/>
    </xf>
    <xf numFmtId="169" fontId="102" fillId="25" borderId="31" xfId="550" applyNumberFormat="1" applyFont="1" applyFill="1" applyBorder="1" applyAlignment="1">
      <alignment horizontal="center"/>
    </xf>
    <xf numFmtId="0" fontId="102" fillId="59" borderId="38" xfId="4886" applyFont="1" applyFill="1" applyBorder="1" applyAlignment="1">
      <alignment horizontal="center"/>
    </xf>
    <xf numFmtId="0" fontId="102" fillId="59" borderId="33" xfId="4886" applyFont="1" applyFill="1" applyBorder="1" applyAlignment="1">
      <alignment horizontal="center"/>
    </xf>
    <xf numFmtId="169" fontId="102" fillId="62" borderId="28" xfId="34673" applyNumberFormat="1" applyFont="1" applyFill="1" applyBorder="1" applyAlignment="1">
      <alignment horizontal="center" vertical="center"/>
    </xf>
    <xf numFmtId="169" fontId="102" fillId="62" borderId="38" xfId="34673" applyNumberFormat="1" applyFont="1" applyFill="1" applyBorder="1" applyAlignment="1">
      <alignment horizontal="center" vertical="center"/>
    </xf>
    <xf numFmtId="169" fontId="102" fillId="62" borderId="44" xfId="34673" applyNumberFormat="1" applyFont="1" applyFill="1" applyBorder="1" applyAlignment="1">
      <alignment horizontal="center" vertical="center"/>
    </xf>
    <xf numFmtId="169" fontId="117" fillId="62" borderId="30" xfId="34673" applyNumberFormat="1" applyFont="1" applyFill="1" applyBorder="1" applyAlignment="1">
      <alignment horizontal="center" vertical="center"/>
    </xf>
    <xf numFmtId="169" fontId="117" fillId="62" borderId="39" xfId="34673" applyNumberFormat="1" applyFont="1" applyFill="1" applyBorder="1" applyAlignment="1">
      <alignment horizontal="center" vertical="center"/>
    </xf>
    <xf numFmtId="169" fontId="117" fillId="62" borderId="45" xfId="34673" applyNumberFormat="1" applyFont="1" applyFill="1" applyBorder="1" applyAlignment="1">
      <alignment horizontal="center" vertical="center"/>
    </xf>
    <xf numFmtId="0" fontId="102" fillId="25" borderId="28" xfId="550" applyFont="1" applyFill="1" applyBorder="1" applyAlignment="1">
      <alignment horizontal="center"/>
    </xf>
    <xf numFmtId="0" fontId="102" fillId="25" borderId="38" xfId="550" applyFont="1" applyFill="1" applyBorder="1" applyAlignment="1">
      <alignment horizontal="center"/>
    </xf>
    <xf numFmtId="0" fontId="102" fillId="25" borderId="33" xfId="550" applyFont="1" applyFill="1" applyBorder="1" applyAlignment="1">
      <alignment horizontal="center"/>
    </xf>
    <xf numFmtId="0" fontId="102" fillId="25" borderId="29" xfId="550" applyFont="1" applyFill="1" applyBorder="1" applyAlignment="1">
      <alignment horizontal="center"/>
    </xf>
  </cellXfs>
  <cellStyles count="34734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243840</xdr:colOff>
      <xdr:row>31</xdr:row>
      <xdr:rowOff>79017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DF6C1A-9D26-EB09-B14B-B74D7D15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8800" cy="5275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213"/>
  <sheetViews>
    <sheetView showGridLines="0" tabSelected="1" zoomScaleNormal="100" zoomScaleSheetLayoutView="20" workbookViewId="0">
      <selection activeCell="AJ104" sqref="AJ104"/>
    </sheetView>
  </sheetViews>
  <sheetFormatPr defaultColWidth="9.109375" defaultRowHeight="13.2"/>
  <cols>
    <col min="1" max="1" width="7.88671875" style="140" customWidth="1"/>
    <col min="2" max="10" width="9.109375" style="140"/>
    <col min="11" max="11" width="8.77734375" style="140" customWidth="1"/>
    <col min="12" max="16384" width="9.109375" style="140"/>
  </cols>
  <sheetData>
    <row r="5" spans="1:1">
      <c r="A5" s="156"/>
    </row>
    <row r="6" spans="1:1">
      <c r="A6" s="156"/>
    </row>
    <row r="54" spans="26:26">
      <c r="Z54" s="140" t="s">
        <v>219</v>
      </c>
    </row>
    <row r="79" spans="268:268" ht="13.8">
      <c r="JH79" s="141"/>
    </row>
    <row r="213" spans="36:36">
      <c r="AJ213" s="140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4"/>
  <sheetViews>
    <sheetView showGridLines="0" zoomScale="77" zoomScaleNormal="77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307" sqref="T307"/>
    </sheetView>
  </sheetViews>
  <sheetFormatPr defaultColWidth="0" defaultRowHeight="13.8"/>
  <cols>
    <col min="1" max="1" width="3" style="55" customWidth="1"/>
    <col min="2" max="2" width="41.109375" style="50" bestFit="1" customWidth="1"/>
    <col min="3" max="3" width="47.21875" style="51" bestFit="1" customWidth="1"/>
    <col min="4" max="5" width="10" style="52" bestFit="1" customWidth="1"/>
    <col min="6" max="6" width="11.109375" style="53" bestFit="1" customWidth="1"/>
    <col min="7" max="7" width="14.109375" style="52" bestFit="1" customWidth="1"/>
    <col min="8" max="8" width="10" style="52" bestFit="1" customWidth="1"/>
    <col min="9" max="9" width="11.88671875" style="53" bestFit="1" customWidth="1"/>
    <col min="10" max="12" width="10.77734375" style="52" bestFit="1" customWidth="1"/>
    <col min="13" max="13" width="12.5546875" style="53" bestFit="1" customWidth="1"/>
    <col min="14" max="14" width="11.21875" style="55" bestFit="1" customWidth="1"/>
    <col min="15" max="15" width="11.88671875" style="55" bestFit="1" customWidth="1"/>
    <col min="16" max="16" width="13.33203125" style="56" bestFit="1" customWidth="1"/>
    <col min="17" max="18" width="19.88671875" style="57" bestFit="1" customWidth="1"/>
    <col min="19" max="19" width="9.109375" style="55" customWidth="1"/>
    <col min="20" max="20" width="5" style="55" bestFit="1" customWidth="1"/>
    <col min="21" max="24" width="0" style="55" hidden="1" customWidth="1"/>
    <col min="25" max="16384" width="9.109375" style="55" hidden="1"/>
  </cols>
  <sheetData>
    <row r="1" spans="2:19">
      <c r="L1" s="54"/>
    </row>
    <row r="2" spans="2:19" ht="87">
      <c r="B2" s="58" t="s">
        <v>0</v>
      </c>
      <c r="C2" s="59" t="s">
        <v>1</v>
      </c>
      <c r="D2" s="60">
        <v>45016</v>
      </c>
      <c r="E2" s="60">
        <v>45015</v>
      </c>
      <c r="F2" s="61" t="s">
        <v>2</v>
      </c>
      <c r="G2" s="62" t="s">
        <v>3</v>
      </c>
      <c r="H2" s="62" t="s">
        <v>4</v>
      </c>
      <c r="I2" s="62" t="s">
        <v>5</v>
      </c>
      <c r="J2" s="62" t="s">
        <v>6</v>
      </c>
      <c r="K2" s="62" t="s">
        <v>7</v>
      </c>
      <c r="L2" s="62" t="s">
        <v>8</v>
      </c>
      <c r="M2" s="63" t="s">
        <v>9</v>
      </c>
      <c r="N2" s="64" t="s">
        <v>10</v>
      </c>
      <c r="O2" s="64" t="s">
        <v>11</v>
      </c>
      <c r="P2" s="65" t="s">
        <v>12</v>
      </c>
      <c r="Q2" s="66" t="s">
        <v>13</v>
      </c>
      <c r="R2" s="67" t="s">
        <v>14</v>
      </c>
      <c r="S2" s="68"/>
    </row>
    <row r="3" spans="2:19">
      <c r="B3" s="69"/>
      <c r="C3" s="70"/>
      <c r="D3" s="71" t="s">
        <v>15</v>
      </c>
      <c r="E3" s="71" t="s">
        <v>15</v>
      </c>
      <c r="F3" s="72" t="s">
        <v>16</v>
      </c>
      <c r="G3" s="73" t="s">
        <v>255</v>
      </c>
      <c r="H3" s="71" t="s">
        <v>15</v>
      </c>
      <c r="I3" s="72" t="s">
        <v>16</v>
      </c>
      <c r="J3" s="71" t="s">
        <v>15</v>
      </c>
      <c r="K3" s="71" t="s">
        <v>15</v>
      </c>
      <c r="L3" s="71" t="s">
        <v>15</v>
      </c>
      <c r="M3" s="72" t="s">
        <v>16</v>
      </c>
      <c r="N3" s="74"/>
      <c r="O3" s="74"/>
      <c r="P3" s="75" t="s">
        <v>15</v>
      </c>
      <c r="Q3" s="76"/>
      <c r="R3" s="77"/>
    </row>
    <row r="4" spans="2:19">
      <c r="B4" s="78" t="s">
        <v>17</v>
      </c>
      <c r="C4" s="79"/>
      <c r="D4" s="80" t="s">
        <v>257</v>
      </c>
      <c r="E4" s="80" t="s">
        <v>257</v>
      </c>
      <c r="F4" s="79"/>
      <c r="G4" s="81"/>
      <c r="H4" s="79" t="s">
        <v>257</v>
      </c>
      <c r="I4" s="79"/>
      <c r="J4" s="79" t="s">
        <v>257</v>
      </c>
      <c r="K4" s="79"/>
      <c r="L4" s="82"/>
      <c r="M4" s="83"/>
      <c r="N4" s="84"/>
      <c r="O4" s="84"/>
      <c r="P4" s="85"/>
      <c r="Q4" s="86"/>
      <c r="R4" s="87"/>
    </row>
    <row r="5" spans="2:19">
      <c r="B5" s="88" t="s">
        <v>18</v>
      </c>
      <c r="C5" s="51" t="s">
        <v>19</v>
      </c>
      <c r="D5" s="89">
        <v>0.26</v>
      </c>
      <c r="E5" s="89">
        <v>0.26</v>
      </c>
      <c r="F5" s="90">
        <f>D5/E5-1</f>
        <v>0</v>
      </c>
      <c r="G5" s="91">
        <v>72917</v>
      </c>
      <c r="H5" s="89">
        <v>0.26</v>
      </c>
      <c r="I5" s="90">
        <f>D5/H5-1</f>
        <v>0</v>
      </c>
      <c r="J5" s="92">
        <v>0.3</v>
      </c>
      <c r="K5" s="92">
        <v>0.33</v>
      </c>
      <c r="L5" s="92">
        <v>0.26</v>
      </c>
      <c r="M5" s="90">
        <f>D5/J5-1</f>
        <v>-0.1333333333333333</v>
      </c>
      <c r="N5" s="55" t="s">
        <v>20</v>
      </c>
      <c r="P5" s="93"/>
      <c r="R5" s="94"/>
    </row>
    <row r="6" spans="2:19">
      <c r="B6" s="88" t="s">
        <v>21</v>
      </c>
      <c r="C6" s="95" t="s">
        <v>22</v>
      </c>
      <c r="D6" s="96">
        <v>183.5</v>
      </c>
      <c r="E6" s="96">
        <v>183.5</v>
      </c>
      <c r="F6" s="97">
        <f>D6/E6-1</f>
        <v>0</v>
      </c>
      <c r="G6" s="98">
        <v>114679</v>
      </c>
      <c r="H6" s="96">
        <v>183.5</v>
      </c>
      <c r="I6" s="97">
        <f>D6/H6-1</f>
        <v>0</v>
      </c>
      <c r="J6" s="99">
        <v>165</v>
      </c>
      <c r="K6" s="99">
        <v>183.5</v>
      </c>
      <c r="L6" s="99">
        <v>165</v>
      </c>
      <c r="M6" s="97">
        <f>D6/J6-1</f>
        <v>0.11212121212121207</v>
      </c>
      <c r="N6" s="100" t="s">
        <v>20</v>
      </c>
      <c r="O6" s="100"/>
      <c r="P6" s="101"/>
      <c r="Q6" s="102"/>
      <c r="R6" s="103"/>
    </row>
    <row r="7" spans="2:19">
      <c r="B7" s="88" t="s">
        <v>21</v>
      </c>
      <c r="C7" s="51" t="s">
        <v>23</v>
      </c>
      <c r="D7" s="89">
        <v>150.80000000000001</v>
      </c>
      <c r="E7" s="89">
        <v>150.80000000000001</v>
      </c>
      <c r="F7" s="90">
        <f>D7/E7-1</f>
        <v>0</v>
      </c>
      <c r="G7" s="91">
        <v>117249</v>
      </c>
      <c r="H7" s="89">
        <v>150.80000000000001</v>
      </c>
      <c r="I7" s="90">
        <f>D7/H7-1</f>
        <v>0</v>
      </c>
      <c r="J7" s="92">
        <v>137.5</v>
      </c>
      <c r="K7" s="92">
        <v>150.80000000000001</v>
      </c>
      <c r="L7" s="92">
        <v>137.5</v>
      </c>
      <c r="M7" s="90">
        <f>D7/J7-1</f>
        <v>9.6727272727272773E-2</v>
      </c>
      <c r="N7" s="55" t="s">
        <v>20</v>
      </c>
      <c r="P7" s="93"/>
      <c r="R7" s="94"/>
    </row>
    <row r="8" spans="2:19">
      <c r="B8" s="88" t="s">
        <v>24</v>
      </c>
      <c r="C8" s="95" t="s">
        <v>25</v>
      </c>
      <c r="D8" s="96">
        <v>3.96</v>
      </c>
      <c r="E8" s="96">
        <v>3.96</v>
      </c>
      <c r="F8" s="97">
        <f>D8/E8-1</f>
        <v>0</v>
      </c>
      <c r="G8" s="98">
        <v>0</v>
      </c>
      <c r="H8" s="96">
        <v>3.96</v>
      </c>
      <c r="I8" s="97">
        <f>D8/H8-1</f>
        <v>0</v>
      </c>
      <c r="J8" s="99">
        <v>3.6</v>
      </c>
      <c r="K8" s="99">
        <v>3.96</v>
      </c>
      <c r="L8" s="99">
        <v>3.6</v>
      </c>
      <c r="M8" s="97">
        <f>D8/J8-1</f>
        <v>9.9999999999999867E-2</v>
      </c>
      <c r="N8" s="100" t="s">
        <v>26</v>
      </c>
      <c r="O8" s="100"/>
      <c r="P8" s="101"/>
      <c r="Q8" s="102"/>
      <c r="R8" s="103"/>
    </row>
    <row r="9" spans="2:19">
      <c r="B9" s="88" t="s">
        <v>27</v>
      </c>
      <c r="C9" s="51" t="s">
        <v>28</v>
      </c>
      <c r="D9" s="89">
        <v>1.03</v>
      </c>
      <c r="E9" s="89">
        <v>1.03</v>
      </c>
      <c r="F9" s="90">
        <f>D9/E9-1</f>
        <v>0</v>
      </c>
      <c r="G9" s="91">
        <v>128365</v>
      </c>
      <c r="H9" s="89">
        <v>1.04</v>
      </c>
      <c r="I9" s="90">
        <f>D9/H9-1</f>
        <v>-9.6153846153845812E-3</v>
      </c>
      <c r="J9" s="92">
        <v>1.0900000000000001</v>
      </c>
      <c r="K9" s="92">
        <v>1.3</v>
      </c>
      <c r="L9" s="92">
        <v>1</v>
      </c>
      <c r="M9" s="90">
        <f>D9/J9-1</f>
        <v>-5.5045871559633031E-2</v>
      </c>
      <c r="N9" s="55" t="s">
        <v>20</v>
      </c>
      <c r="P9" s="93"/>
      <c r="R9" s="94"/>
    </row>
    <row r="10" spans="2:19">
      <c r="B10" s="88" t="s">
        <v>21</v>
      </c>
      <c r="C10" s="95" t="s">
        <v>21</v>
      </c>
      <c r="D10" s="96" t="s">
        <v>257</v>
      </c>
      <c r="E10" s="96" t="s">
        <v>257</v>
      </c>
      <c r="F10" s="97"/>
      <c r="G10" s="98" t="s">
        <v>257</v>
      </c>
      <c r="H10" s="96" t="s">
        <v>257</v>
      </c>
      <c r="I10" s="97"/>
      <c r="J10" s="99" t="s">
        <v>257</v>
      </c>
      <c r="K10" s="99"/>
      <c r="L10" s="99"/>
      <c r="M10" s="97"/>
      <c r="N10" s="100"/>
      <c r="O10" s="100"/>
      <c r="P10" s="101"/>
      <c r="Q10" s="102"/>
      <c r="R10" s="103"/>
    </row>
    <row r="11" spans="2:19" ht="11.25" customHeight="1">
      <c r="B11" s="78" t="s">
        <v>29</v>
      </c>
      <c r="C11" s="79"/>
      <c r="D11" s="104" t="s">
        <v>257</v>
      </c>
      <c r="E11" s="104" t="s">
        <v>257</v>
      </c>
      <c r="F11" s="83"/>
      <c r="G11" s="105" t="s">
        <v>257</v>
      </c>
      <c r="H11" s="104" t="s">
        <v>257</v>
      </c>
      <c r="I11" s="83"/>
      <c r="J11" s="82" t="s">
        <v>257</v>
      </c>
      <c r="K11" s="82"/>
      <c r="L11" s="82"/>
      <c r="M11" s="83"/>
      <c r="N11" s="84"/>
      <c r="O11" s="84"/>
      <c r="P11" s="85"/>
      <c r="Q11" s="86"/>
      <c r="R11" s="87"/>
    </row>
    <row r="12" spans="2:19">
      <c r="B12" s="88" t="s">
        <v>21</v>
      </c>
      <c r="C12" s="51" t="s">
        <v>30</v>
      </c>
      <c r="D12" s="89">
        <v>1.59</v>
      </c>
      <c r="E12" s="89">
        <v>1.59</v>
      </c>
      <c r="F12" s="53">
        <f>D12/E12-1</f>
        <v>0</v>
      </c>
      <c r="G12" s="91">
        <v>1100</v>
      </c>
      <c r="H12" s="89">
        <v>1.59</v>
      </c>
      <c r="I12" s="90">
        <f>D12/H12-1</f>
        <v>0</v>
      </c>
      <c r="J12" s="92">
        <v>0.8</v>
      </c>
      <c r="K12" s="92">
        <v>1.76</v>
      </c>
      <c r="L12" s="92">
        <v>0.8</v>
      </c>
      <c r="M12" s="90">
        <f>D12/J12-1</f>
        <v>0.98750000000000004</v>
      </c>
      <c r="N12" s="55" t="s">
        <v>31</v>
      </c>
      <c r="P12" s="93"/>
      <c r="R12" s="94"/>
    </row>
    <row r="13" spans="2:19">
      <c r="B13" s="88" t="s">
        <v>21</v>
      </c>
      <c r="C13" s="95" t="s">
        <v>32</v>
      </c>
      <c r="D13" s="96">
        <v>1</v>
      </c>
      <c r="E13" s="96">
        <v>1</v>
      </c>
      <c r="F13" s="97">
        <f>D13/E13-1</f>
        <v>0</v>
      </c>
      <c r="G13" s="98">
        <v>12567</v>
      </c>
      <c r="H13" s="96">
        <v>1</v>
      </c>
      <c r="I13" s="97">
        <f>D13/H13-1</f>
        <v>0</v>
      </c>
      <c r="J13" s="99">
        <v>0.92</v>
      </c>
      <c r="K13" s="99">
        <v>1.01</v>
      </c>
      <c r="L13" s="99">
        <v>0.92</v>
      </c>
      <c r="M13" s="97">
        <f>D13/J13-1</f>
        <v>8.6956521739130377E-2</v>
      </c>
      <c r="N13" s="100" t="s">
        <v>20</v>
      </c>
      <c r="O13" s="100"/>
      <c r="P13" s="101"/>
      <c r="Q13" s="102"/>
      <c r="R13" s="103"/>
      <c r="S13" s="106"/>
    </row>
    <row r="14" spans="2:19">
      <c r="B14" s="88" t="s">
        <v>21</v>
      </c>
      <c r="C14" s="51" t="s">
        <v>33</v>
      </c>
      <c r="D14" s="89">
        <v>9.5500000000000007</v>
      </c>
      <c r="E14" s="89">
        <v>8.75</v>
      </c>
      <c r="F14" s="90">
        <f>D14/E14-1</f>
        <v>9.1428571428571415E-2</v>
      </c>
      <c r="G14" s="91">
        <v>1194129</v>
      </c>
      <c r="H14" s="89">
        <v>9.5500000000000007</v>
      </c>
      <c r="I14" s="90">
        <f>D14/H14-1</f>
        <v>0</v>
      </c>
      <c r="J14" s="92">
        <v>10.25</v>
      </c>
      <c r="K14" s="92">
        <v>10.75</v>
      </c>
      <c r="L14" s="92">
        <v>8.5</v>
      </c>
      <c r="M14" s="90">
        <f>D14/J14-1</f>
        <v>-6.8292682926829218E-2</v>
      </c>
      <c r="N14" s="55" t="s">
        <v>20</v>
      </c>
      <c r="P14" s="93"/>
      <c r="R14" s="94"/>
    </row>
    <row r="15" spans="2:19">
      <c r="B15" s="107"/>
      <c r="C15" s="95" t="s">
        <v>34</v>
      </c>
      <c r="D15" s="96">
        <v>1.39</v>
      </c>
      <c r="E15" s="96">
        <v>1.5</v>
      </c>
      <c r="F15" s="97">
        <f>D15/E15-1</f>
        <v>-7.3333333333333361E-2</v>
      </c>
      <c r="G15" s="98">
        <v>287681866</v>
      </c>
      <c r="H15" s="96">
        <v>1.34</v>
      </c>
      <c r="I15" s="97">
        <f>D15/H15-1</f>
        <v>3.731343283582067E-2</v>
      </c>
      <c r="J15" s="99">
        <v>1.1299999999999999</v>
      </c>
      <c r="K15" s="99">
        <v>1.5</v>
      </c>
      <c r="L15" s="99">
        <v>1.1299999999999999</v>
      </c>
      <c r="M15" s="97">
        <f>D15/J15-1</f>
        <v>0.23008849557522137</v>
      </c>
      <c r="N15" s="100" t="s">
        <v>20</v>
      </c>
      <c r="O15" s="100" t="s">
        <v>259</v>
      </c>
      <c r="P15" s="101" t="s">
        <v>483</v>
      </c>
      <c r="Q15" s="102">
        <v>45028</v>
      </c>
      <c r="R15" s="103">
        <v>45043</v>
      </c>
    </row>
    <row r="16" spans="2:19">
      <c r="B16" s="88" t="s">
        <v>21</v>
      </c>
      <c r="C16" s="108"/>
      <c r="D16" s="109"/>
      <c r="E16" s="109"/>
      <c r="F16" s="110"/>
      <c r="G16" s="111"/>
      <c r="H16" s="109"/>
      <c r="I16" s="110"/>
      <c r="J16" s="112"/>
      <c r="K16" s="112"/>
      <c r="L16" s="112"/>
      <c r="M16" s="110"/>
      <c r="N16" s="113"/>
      <c r="O16" s="113"/>
      <c r="P16" s="114"/>
      <c r="Q16" s="115"/>
      <c r="R16" s="116"/>
    </row>
    <row r="17" spans="2:18">
      <c r="B17" s="78" t="s">
        <v>35</v>
      </c>
      <c r="C17" s="79"/>
      <c r="D17" s="104" t="s">
        <v>257</v>
      </c>
      <c r="E17" s="104" t="s">
        <v>257</v>
      </c>
      <c r="F17" s="83"/>
      <c r="G17" s="105"/>
      <c r="H17" s="104" t="s">
        <v>257</v>
      </c>
      <c r="I17" s="83"/>
      <c r="J17" s="82" t="s">
        <v>257</v>
      </c>
      <c r="K17" s="82"/>
      <c r="L17" s="82"/>
      <c r="M17" s="83"/>
      <c r="N17" s="84"/>
      <c r="O17" s="84"/>
      <c r="P17" s="85"/>
      <c r="Q17" s="86"/>
      <c r="R17" s="87"/>
    </row>
    <row r="18" spans="2:18">
      <c r="B18" s="88" t="s">
        <v>36</v>
      </c>
      <c r="C18" s="51" t="s">
        <v>37</v>
      </c>
      <c r="D18" s="89">
        <v>1.03</v>
      </c>
      <c r="E18" s="89">
        <v>1.03</v>
      </c>
      <c r="F18" s="90">
        <f t="shared" ref="F18:F23" si="0">D18/E18-1</f>
        <v>0</v>
      </c>
      <c r="G18" s="91">
        <v>0</v>
      </c>
      <c r="H18" s="89">
        <v>1.03</v>
      </c>
      <c r="I18" s="90">
        <f t="shared" ref="I18:I23" si="1">D18/H18-1</f>
        <v>0</v>
      </c>
      <c r="J18" s="92">
        <v>1.03</v>
      </c>
      <c r="K18" s="92">
        <v>1.03</v>
      </c>
      <c r="L18" s="92">
        <v>1.03</v>
      </c>
      <c r="M18" s="90">
        <f t="shared" ref="M18:M23" si="2">D18/J18-1</f>
        <v>0</v>
      </c>
      <c r="N18" s="55" t="s">
        <v>20</v>
      </c>
      <c r="P18" s="93"/>
      <c r="R18" s="94"/>
    </row>
    <row r="19" spans="2:18">
      <c r="B19" s="88" t="s">
        <v>38</v>
      </c>
      <c r="C19" s="95" t="s">
        <v>39</v>
      </c>
      <c r="D19" s="96">
        <v>26.95</v>
      </c>
      <c r="E19" s="96">
        <v>26.95</v>
      </c>
      <c r="F19" s="97">
        <f t="shared" si="0"/>
        <v>0</v>
      </c>
      <c r="G19" s="98">
        <v>37057</v>
      </c>
      <c r="H19" s="96">
        <v>26.95</v>
      </c>
      <c r="I19" s="97">
        <f t="shared" si="1"/>
        <v>0</v>
      </c>
      <c r="J19" s="99">
        <v>24.5</v>
      </c>
      <c r="K19" s="99">
        <v>26.95</v>
      </c>
      <c r="L19" s="99">
        <v>24.5</v>
      </c>
      <c r="M19" s="97">
        <f t="shared" si="2"/>
        <v>9.9999999999999867E-2</v>
      </c>
      <c r="N19" s="100" t="s">
        <v>20</v>
      </c>
      <c r="O19" s="117"/>
      <c r="P19" s="101"/>
      <c r="Q19" s="102"/>
      <c r="R19" s="103"/>
    </row>
    <row r="20" spans="2:18">
      <c r="B20" s="88" t="s">
        <v>41</v>
      </c>
      <c r="C20" s="108" t="s">
        <v>230</v>
      </c>
      <c r="D20" s="109">
        <v>1.07</v>
      </c>
      <c r="E20" s="109">
        <v>0.99</v>
      </c>
      <c r="F20" s="110">
        <f t="shared" si="0"/>
        <v>8.0808080808080884E-2</v>
      </c>
      <c r="G20" s="111">
        <v>1768183</v>
      </c>
      <c r="H20" s="109">
        <v>0.96</v>
      </c>
      <c r="I20" s="110">
        <f t="shared" si="1"/>
        <v>0.11458333333333348</v>
      </c>
      <c r="J20" s="112">
        <v>0.92</v>
      </c>
      <c r="K20" s="112">
        <v>1.07</v>
      </c>
      <c r="L20" s="112">
        <v>0.91</v>
      </c>
      <c r="M20" s="110">
        <f t="shared" si="2"/>
        <v>0.16304347826086962</v>
      </c>
      <c r="N20" s="113" t="s">
        <v>20</v>
      </c>
      <c r="O20" s="113"/>
      <c r="P20" s="114"/>
      <c r="Q20" s="115"/>
      <c r="R20" s="116"/>
    </row>
    <row r="21" spans="2:18">
      <c r="B21" s="88" t="s">
        <v>42</v>
      </c>
      <c r="C21" s="95" t="s">
        <v>224</v>
      </c>
      <c r="D21" s="96">
        <v>77</v>
      </c>
      <c r="E21" s="96">
        <v>77</v>
      </c>
      <c r="F21" s="97">
        <f t="shared" si="0"/>
        <v>0</v>
      </c>
      <c r="G21" s="98">
        <v>8588</v>
      </c>
      <c r="H21" s="96">
        <v>77</v>
      </c>
      <c r="I21" s="97">
        <f t="shared" si="1"/>
        <v>0</v>
      </c>
      <c r="J21" s="99">
        <v>77</v>
      </c>
      <c r="K21" s="99">
        <v>77</v>
      </c>
      <c r="L21" s="99">
        <v>77</v>
      </c>
      <c r="M21" s="97">
        <f t="shared" si="2"/>
        <v>0</v>
      </c>
      <c r="N21" s="100" t="s">
        <v>20</v>
      </c>
      <c r="O21" s="100" t="s">
        <v>259</v>
      </c>
      <c r="P21" s="101" t="s">
        <v>481</v>
      </c>
      <c r="Q21" s="102">
        <v>45036</v>
      </c>
      <c r="R21" s="103">
        <v>45065</v>
      </c>
    </row>
    <row r="22" spans="2:18">
      <c r="B22" s="88" t="s">
        <v>21</v>
      </c>
      <c r="C22" s="108" t="s">
        <v>43</v>
      </c>
      <c r="D22" s="109">
        <v>36.6</v>
      </c>
      <c r="E22" s="109">
        <v>36.6</v>
      </c>
      <c r="F22" s="110">
        <f t="shared" si="0"/>
        <v>0</v>
      </c>
      <c r="G22" s="111">
        <v>0</v>
      </c>
      <c r="H22" s="109">
        <v>36.6</v>
      </c>
      <c r="I22" s="110">
        <f t="shared" si="1"/>
        <v>0</v>
      </c>
      <c r="J22" s="112">
        <v>36.6</v>
      </c>
      <c r="K22" s="112">
        <v>36.6</v>
      </c>
      <c r="L22" s="112">
        <v>36.6</v>
      </c>
      <c r="M22" s="110">
        <f t="shared" si="2"/>
        <v>0</v>
      </c>
      <c r="N22" s="113" t="s">
        <v>40</v>
      </c>
      <c r="O22" s="113"/>
      <c r="P22" s="114"/>
      <c r="Q22" s="115"/>
      <c r="R22" s="116"/>
    </row>
    <row r="23" spans="2:18">
      <c r="B23" s="88"/>
      <c r="C23" s="95" t="s">
        <v>44</v>
      </c>
      <c r="D23" s="96">
        <v>3.15</v>
      </c>
      <c r="E23" s="96">
        <v>3.15</v>
      </c>
      <c r="F23" s="97">
        <f t="shared" si="0"/>
        <v>0</v>
      </c>
      <c r="G23" s="98">
        <v>42554</v>
      </c>
      <c r="H23" s="96">
        <v>3.15</v>
      </c>
      <c r="I23" s="97">
        <f t="shared" si="1"/>
        <v>0</v>
      </c>
      <c r="J23" s="99">
        <v>3</v>
      </c>
      <c r="K23" s="99">
        <v>3.4</v>
      </c>
      <c r="L23" s="99">
        <v>3</v>
      </c>
      <c r="M23" s="97">
        <f t="shared" si="2"/>
        <v>5.0000000000000044E-2</v>
      </c>
      <c r="N23" s="100" t="s">
        <v>20</v>
      </c>
      <c r="O23" s="100"/>
      <c r="P23" s="101"/>
      <c r="Q23" s="102"/>
      <c r="R23" s="103"/>
    </row>
    <row r="24" spans="2:18">
      <c r="B24" s="88"/>
      <c r="C24" s="108" t="s">
        <v>21</v>
      </c>
      <c r="D24" s="109" t="s">
        <v>257</v>
      </c>
      <c r="E24" s="109" t="s">
        <v>257</v>
      </c>
      <c r="F24" s="110"/>
      <c r="G24" s="111"/>
      <c r="H24" s="109" t="s">
        <v>257</v>
      </c>
      <c r="I24" s="110"/>
      <c r="J24" s="112" t="s">
        <v>257</v>
      </c>
      <c r="K24" s="112"/>
      <c r="L24" s="112"/>
      <c r="M24" s="110"/>
      <c r="N24" s="113"/>
      <c r="O24" s="113"/>
      <c r="P24" s="114"/>
      <c r="Q24" s="115"/>
      <c r="R24" s="116"/>
    </row>
    <row r="25" spans="2:18">
      <c r="B25" s="78" t="s">
        <v>45</v>
      </c>
      <c r="C25" s="79"/>
      <c r="D25" s="104" t="s">
        <v>257</v>
      </c>
      <c r="E25" s="104" t="s">
        <v>257</v>
      </c>
      <c r="F25" s="83"/>
      <c r="G25" s="105"/>
      <c r="H25" s="104" t="s">
        <v>257</v>
      </c>
      <c r="I25" s="83"/>
      <c r="J25" s="82" t="s">
        <v>257</v>
      </c>
      <c r="K25" s="82"/>
      <c r="L25" s="82"/>
      <c r="M25" s="83"/>
      <c r="N25" s="84"/>
      <c r="O25" s="84"/>
      <c r="P25" s="85"/>
      <c r="Q25" s="86"/>
      <c r="R25" s="87"/>
    </row>
    <row r="26" spans="2:18">
      <c r="B26" s="88" t="s">
        <v>46</v>
      </c>
      <c r="C26" s="51" t="s">
        <v>47</v>
      </c>
      <c r="D26" s="89">
        <v>0.5</v>
      </c>
      <c r="E26" s="89">
        <v>0.5</v>
      </c>
      <c r="F26" s="90">
        <f t="shared" ref="F26:F47" si="3">D26/E26-1</f>
        <v>0</v>
      </c>
      <c r="G26" s="91">
        <v>0</v>
      </c>
      <c r="H26" s="89">
        <v>0.5</v>
      </c>
      <c r="I26" s="90">
        <f t="shared" ref="I26:I47" si="4">D26/H26-1</f>
        <v>0</v>
      </c>
      <c r="J26" s="92">
        <v>0.5</v>
      </c>
      <c r="K26" s="92">
        <v>0.5</v>
      </c>
      <c r="L26" s="92">
        <v>0.5</v>
      </c>
      <c r="M26" s="90">
        <f t="shared" ref="M26:M47" si="5">D26/J26-1</f>
        <v>0</v>
      </c>
      <c r="N26" s="55" t="s">
        <v>20</v>
      </c>
      <c r="P26" s="93"/>
      <c r="R26" s="94"/>
    </row>
    <row r="27" spans="2:18">
      <c r="B27" s="88" t="s">
        <v>48</v>
      </c>
      <c r="C27" s="95" t="s">
        <v>49</v>
      </c>
      <c r="D27" s="96">
        <v>5.55</v>
      </c>
      <c r="E27" s="96">
        <v>5.12</v>
      </c>
      <c r="F27" s="97">
        <f t="shared" si="3"/>
        <v>8.3984375E-2</v>
      </c>
      <c r="G27" s="98">
        <v>1804869</v>
      </c>
      <c r="H27" s="96">
        <v>4.79</v>
      </c>
      <c r="I27" s="97">
        <f t="shared" si="4"/>
        <v>0.15866388308977042</v>
      </c>
      <c r="J27" s="99">
        <v>5.5</v>
      </c>
      <c r="K27" s="99">
        <v>5.55</v>
      </c>
      <c r="L27" s="99">
        <v>4.34</v>
      </c>
      <c r="M27" s="97">
        <f t="shared" si="5"/>
        <v>9.0909090909090384E-3</v>
      </c>
      <c r="N27" s="100" t="s">
        <v>20</v>
      </c>
      <c r="O27" s="100"/>
      <c r="P27" s="101"/>
      <c r="Q27" s="102"/>
      <c r="R27" s="103"/>
    </row>
    <row r="28" spans="2:18">
      <c r="B28" s="88" t="s">
        <v>21</v>
      </c>
      <c r="C28" s="51" t="s">
        <v>50</v>
      </c>
      <c r="D28" s="89">
        <v>0.81</v>
      </c>
      <c r="E28" s="89">
        <v>0.81</v>
      </c>
      <c r="F28" s="90">
        <f t="shared" si="3"/>
        <v>0</v>
      </c>
      <c r="G28" s="91">
        <v>0</v>
      </c>
      <c r="H28" s="89">
        <v>0.81</v>
      </c>
      <c r="I28" s="90">
        <f t="shared" si="4"/>
        <v>0</v>
      </c>
      <c r="J28" s="92">
        <v>0.81</v>
      </c>
      <c r="K28" s="92">
        <v>0.81</v>
      </c>
      <c r="L28" s="92">
        <v>0.81</v>
      </c>
      <c r="M28" s="90">
        <f t="shared" si="5"/>
        <v>0</v>
      </c>
      <c r="N28" s="55" t="s">
        <v>20</v>
      </c>
      <c r="P28" s="93"/>
      <c r="R28" s="94"/>
    </row>
    <row r="29" spans="2:18">
      <c r="B29" s="88" t="s">
        <v>21</v>
      </c>
      <c r="C29" s="95" t="s">
        <v>51</v>
      </c>
      <c r="D29" s="96">
        <v>70</v>
      </c>
      <c r="E29" s="96">
        <v>70</v>
      </c>
      <c r="F29" s="97">
        <f t="shared" si="3"/>
        <v>0</v>
      </c>
      <c r="G29" s="98">
        <v>636038</v>
      </c>
      <c r="H29" s="96">
        <v>70</v>
      </c>
      <c r="I29" s="97">
        <f t="shared" si="4"/>
        <v>0</v>
      </c>
      <c r="J29" s="99">
        <v>69.3</v>
      </c>
      <c r="K29" s="99">
        <v>72.7</v>
      </c>
      <c r="L29" s="99">
        <v>63</v>
      </c>
      <c r="M29" s="97">
        <f t="shared" si="5"/>
        <v>1.0101010101010166E-2</v>
      </c>
      <c r="N29" s="100" t="s">
        <v>52</v>
      </c>
      <c r="O29" s="100"/>
      <c r="P29" s="101"/>
      <c r="Q29" s="102"/>
      <c r="R29" s="103"/>
    </row>
    <row r="30" spans="2:18">
      <c r="B30" s="88" t="s">
        <v>21</v>
      </c>
      <c r="C30" s="51" t="s">
        <v>53</v>
      </c>
      <c r="D30" s="89">
        <v>4.5</v>
      </c>
      <c r="E30" s="89">
        <v>4.5</v>
      </c>
      <c r="F30" s="90">
        <f t="shared" si="3"/>
        <v>0</v>
      </c>
      <c r="G30" s="91">
        <v>194398</v>
      </c>
      <c r="H30" s="89">
        <v>4.3499999999999996</v>
      </c>
      <c r="I30" s="90">
        <f t="shared" si="4"/>
        <v>3.4482758620689724E-2</v>
      </c>
      <c r="J30" s="92">
        <v>4.7</v>
      </c>
      <c r="K30" s="92">
        <v>5.05</v>
      </c>
      <c r="L30" s="92">
        <v>4.3499999999999996</v>
      </c>
      <c r="M30" s="90">
        <f t="shared" si="5"/>
        <v>-4.2553191489361764E-2</v>
      </c>
      <c r="N30" s="55" t="s">
        <v>20</v>
      </c>
      <c r="P30" s="93"/>
      <c r="R30" s="94"/>
    </row>
    <row r="31" spans="2:18">
      <c r="B31" s="88" t="s">
        <v>21</v>
      </c>
      <c r="C31" s="95" t="s">
        <v>54</v>
      </c>
      <c r="D31" s="96">
        <v>37</v>
      </c>
      <c r="E31" s="96">
        <v>37</v>
      </c>
      <c r="F31" s="97">
        <f t="shared" si="3"/>
        <v>0</v>
      </c>
      <c r="G31" s="98">
        <v>872254</v>
      </c>
      <c r="H31" s="96">
        <v>37</v>
      </c>
      <c r="I31" s="97">
        <f t="shared" si="4"/>
        <v>0</v>
      </c>
      <c r="J31" s="99">
        <v>39.97</v>
      </c>
      <c r="K31" s="99">
        <v>47.95</v>
      </c>
      <c r="L31" s="99">
        <v>37</v>
      </c>
      <c r="M31" s="97">
        <f t="shared" si="5"/>
        <v>-7.4305729296972656E-2</v>
      </c>
      <c r="N31" s="100" t="s">
        <v>20</v>
      </c>
      <c r="O31" s="100" t="s">
        <v>259</v>
      </c>
      <c r="P31" s="101" t="s">
        <v>268</v>
      </c>
      <c r="Q31" s="102">
        <v>45002</v>
      </c>
      <c r="R31" s="103">
        <v>45042</v>
      </c>
    </row>
    <row r="32" spans="2:18">
      <c r="B32" s="88" t="s">
        <v>55</v>
      </c>
      <c r="C32" s="51" t="s">
        <v>56</v>
      </c>
      <c r="D32" s="89">
        <v>2.0299999999999998</v>
      </c>
      <c r="E32" s="89">
        <v>2.0299999999999998</v>
      </c>
      <c r="F32" s="90">
        <f t="shared" si="3"/>
        <v>0</v>
      </c>
      <c r="G32" s="91">
        <v>0</v>
      </c>
      <c r="H32" s="89">
        <v>2.0299999999999998</v>
      </c>
      <c r="I32" s="90">
        <f t="shared" si="4"/>
        <v>0</v>
      </c>
      <c r="J32" s="92">
        <v>2.0299999999999998</v>
      </c>
      <c r="K32" s="92">
        <v>2.0299999999999998</v>
      </c>
      <c r="L32" s="92">
        <v>2.0299999999999998</v>
      </c>
      <c r="M32" s="90">
        <f t="shared" si="5"/>
        <v>0</v>
      </c>
      <c r="N32" s="55" t="s">
        <v>20</v>
      </c>
      <c r="P32" s="93"/>
      <c r="R32" s="94"/>
    </row>
    <row r="33" spans="2:18">
      <c r="B33" s="88" t="s">
        <v>57</v>
      </c>
      <c r="C33" s="95" t="s">
        <v>252</v>
      </c>
      <c r="D33" s="96">
        <v>102</v>
      </c>
      <c r="E33" s="96">
        <v>102</v>
      </c>
      <c r="F33" s="97">
        <f t="shared" si="3"/>
        <v>0</v>
      </c>
      <c r="G33" s="98">
        <v>6339</v>
      </c>
      <c r="H33" s="96">
        <v>99</v>
      </c>
      <c r="I33" s="97">
        <f t="shared" si="4"/>
        <v>3.0303030303030276E-2</v>
      </c>
      <c r="J33" s="99">
        <v>71.5</v>
      </c>
      <c r="K33" s="99">
        <v>102</v>
      </c>
      <c r="L33" s="99">
        <v>71.5</v>
      </c>
      <c r="M33" s="97">
        <f t="shared" si="5"/>
        <v>0.42657342657342667</v>
      </c>
      <c r="N33" s="100" t="s">
        <v>20</v>
      </c>
      <c r="O33" s="100"/>
      <c r="P33" s="101"/>
      <c r="Q33" s="102"/>
      <c r="R33" s="103"/>
    </row>
    <row r="34" spans="2:18">
      <c r="B34" s="88" t="s">
        <v>21</v>
      </c>
      <c r="C34" s="51" t="s">
        <v>58</v>
      </c>
      <c r="D34" s="89">
        <v>11.3</v>
      </c>
      <c r="E34" s="89">
        <v>11.3</v>
      </c>
      <c r="F34" s="90">
        <f t="shared" si="3"/>
        <v>0</v>
      </c>
      <c r="G34" s="91">
        <v>64312</v>
      </c>
      <c r="H34" s="89">
        <v>11.3</v>
      </c>
      <c r="I34" s="90">
        <f t="shared" si="4"/>
        <v>0</v>
      </c>
      <c r="J34" s="92">
        <v>11.9</v>
      </c>
      <c r="K34" s="92">
        <v>12.3</v>
      </c>
      <c r="L34" s="92">
        <v>11.3</v>
      </c>
      <c r="M34" s="90">
        <f t="shared" si="5"/>
        <v>-5.0420168067226823E-2</v>
      </c>
      <c r="N34" s="55" t="s">
        <v>20</v>
      </c>
      <c r="P34" s="93" t="s">
        <v>283</v>
      </c>
      <c r="Q34" s="57">
        <v>45082</v>
      </c>
      <c r="R34" s="94">
        <v>45104</v>
      </c>
    </row>
    <row r="35" spans="2:18">
      <c r="B35" s="88" t="s">
        <v>21</v>
      </c>
      <c r="C35" s="95" t="s">
        <v>59</v>
      </c>
      <c r="D35" s="96">
        <v>1080.3</v>
      </c>
      <c r="E35" s="96">
        <v>1080.3</v>
      </c>
      <c r="F35" s="97">
        <f t="shared" si="3"/>
        <v>0</v>
      </c>
      <c r="G35" s="98">
        <v>125387</v>
      </c>
      <c r="H35" s="96">
        <v>1080.3</v>
      </c>
      <c r="I35" s="97">
        <f t="shared" si="4"/>
        <v>0</v>
      </c>
      <c r="J35" s="99">
        <v>1100</v>
      </c>
      <c r="K35" s="99">
        <v>1100</v>
      </c>
      <c r="L35" s="99">
        <v>1080</v>
      </c>
      <c r="M35" s="97">
        <f t="shared" si="5"/>
        <v>-1.7909090909090986E-2</v>
      </c>
      <c r="N35" s="100" t="s">
        <v>20</v>
      </c>
      <c r="O35" s="100" t="s">
        <v>259</v>
      </c>
      <c r="P35" s="101" t="s">
        <v>271</v>
      </c>
      <c r="Q35" s="102">
        <v>45040</v>
      </c>
      <c r="R35" s="103">
        <v>45063</v>
      </c>
    </row>
    <row r="36" spans="2:18">
      <c r="B36" s="88" t="s">
        <v>21</v>
      </c>
      <c r="C36" s="51" t="s">
        <v>60</v>
      </c>
      <c r="D36" s="89">
        <v>17</v>
      </c>
      <c r="E36" s="89">
        <v>16.8</v>
      </c>
      <c r="F36" s="90">
        <f t="shared" si="3"/>
        <v>1.1904761904761862E-2</v>
      </c>
      <c r="G36" s="91">
        <v>962331</v>
      </c>
      <c r="H36" s="89">
        <v>16.8</v>
      </c>
      <c r="I36" s="90">
        <f t="shared" si="4"/>
        <v>1.1904761904761862E-2</v>
      </c>
      <c r="J36" s="92">
        <v>16.05</v>
      </c>
      <c r="K36" s="92">
        <v>19.350000000000001</v>
      </c>
      <c r="L36" s="92">
        <v>16</v>
      </c>
      <c r="M36" s="90">
        <f t="shared" si="5"/>
        <v>5.9190031152647871E-2</v>
      </c>
      <c r="N36" s="55" t="s">
        <v>20</v>
      </c>
      <c r="O36" s="55" t="s">
        <v>259</v>
      </c>
      <c r="P36" s="93" t="s">
        <v>274</v>
      </c>
      <c r="Q36" s="57">
        <v>45012</v>
      </c>
      <c r="R36" s="94">
        <v>45031</v>
      </c>
    </row>
    <row r="37" spans="2:18">
      <c r="B37" s="88" t="s">
        <v>21</v>
      </c>
      <c r="C37" s="95" t="s">
        <v>61</v>
      </c>
      <c r="D37" s="96">
        <v>31</v>
      </c>
      <c r="E37" s="96">
        <v>31</v>
      </c>
      <c r="F37" s="97">
        <f t="shared" si="3"/>
        <v>0</v>
      </c>
      <c r="G37" s="98">
        <v>398992</v>
      </c>
      <c r="H37" s="96">
        <v>31</v>
      </c>
      <c r="I37" s="97">
        <f t="shared" si="4"/>
        <v>0</v>
      </c>
      <c r="J37" s="99">
        <v>28.4</v>
      </c>
      <c r="K37" s="99">
        <v>34.950000000000003</v>
      </c>
      <c r="L37" s="99">
        <v>28.4</v>
      </c>
      <c r="M37" s="97">
        <f t="shared" si="5"/>
        <v>9.1549295774647987E-2</v>
      </c>
      <c r="N37" s="100" t="s">
        <v>40</v>
      </c>
      <c r="O37" s="100"/>
      <c r="P37" s="101"/>
      <c r="Q37" s="102"/>
      <c r="R37" s="103"/>
    </row>
    <row r="38" spans="2:18">
      <c r="B38" s="88" t="s">
        <v>21</v>
      </c>
      <c r="C38" s="51" t="s">
        <v>62</v>
      </c>
      <c r="D38" s="89">
        <v>2.2000000000000002</v>
      </c>
      <c r="E38" s="89">
        <v>2.2200000000000002</v>
      </c>
      <c r="F38" s="90">
        <f t="shared" si="3"/>
        <v>-9.009009009009028E-3</v>
      </c>
      <c r="G38" s="91">
        <v>1492794</v>
      </c>
      <c r="H38" s="89">
        <v>2.2200000000000002</v>
      </c>
      <c r="I38" s="90">
        <f t="shared" si="4"/>
        <v>-9.009009009009028E-3</v>
      </c>
      <c r="J38" s="92">
        <v>2.2000000000000002</v>
      </c>
      <c r="K38" s="92">
        <v>2.4300000000000002</v>
      </c>
      <c r="L38" s="92">
        <v>2.08</v>
      </c>
      <c r="M38" s="90">
        <f t="shared" si="5"/>
        <v>0</v>
      </c>
      <c r="N38" s="55" t="s">
        <v>40</v>
      </c>
      <c r="P38" s="93"/>
      <c r="R38" s="94"/>
    </row>
    <row r="39" spans="2:18">
      <c r="B39" s="88" t="s">
        <v>21</v>
      </c>
      <c r="C39" s="95" t="s">
        <v>63</v>
      </c>
      <c r="D39" s="96">
        <v>0.36</v>
      </c>
      <c r="E39" s="96">
        <v>0.36</v>
      </c>
      <c r="F39" s="97">
        <f t="shared" si="3"/>
        <v>0</v>
      </c>
      <c r="G39" s="98">
        <v>0</v>
      </c>
      <c r="H39" s="96">
        <v>0.36</v>
      </c>
      <c r="I39" s="97">
        <f t="shared" si="4"/>
        <v>0</v>
      </c>
      <c r="J39" s="99">
        <v>0.36</v>
      </c>
      <c r="K39" s="99">
        <v>0.36</v>
      </c>
      <c r="L39" s="99">
        <v>0.36</v>
      </c>
      <c r="M39" s="97">
        <f t="shared" si="5"/>
        <v>0</v>
      </c>
      <c r="N39" s="100" t="s">
        <v>20</v>
      </c>
      <c r="O39" s="100"/>
      <c r="P39" s="101"/>
      <c r="Q39" s="102"/>
      <c r="R39" s="103"/>
    </row>
    <row r="40" spans="2:18">
      <c r="B40" s="88" t="s">
        <v>21</v>
      </c>
      <c r="C40" s="51" t="s">
        <v>248</v>
      </c>
      <c r="D40" s="89">
        <v>12.8</v>
      </c>
      <c r="E40" s="89">
        <v>12.8</v>
      </c>
      <c r="F40" s="90">
        <f t="shared" si="3"/>
        <v>0</v>
      </c>
      <c r="G40" s="91">
        <v>181383</v>
      </c>
      <c r="H40" s="89">
        <v>12.2</v>
      </c>
      <c r="I40" s="90">
        <f t="shared" si="4"/>
        <v>4.9180327868852514E-2</v>
      </c>
      <c r="J40" s="92">
        <v>11.1</v>
      </c>
      <c r="K40" s="92">
        <v>12.8</v>
      </c>
      <c r="L40" s="92">
        <v>10.5</v>
      </c>
      <c r="M40" s="90">
        <f t="shared" si="5"/>
        <v>0.15315315315315314</v>
      </c>
      <c r="N40" s="55" t="s">
        <v>20</v>
      </c>
      <c r="O40" s="55" t="s">
        <v>259</v>
      </c>
      <c r="P40" s="93" t="s">
        <v>272</v>
      </c>
      <c r="Q40" s="57">
        <v>45048</v>
      </c>
      <c r="R40" s="94">
        <v>45072</v>
      </c>
    </row>
    <row r="41" spans="2:18">
      <c r="B41" s="88" t="s">
        <v>21</v>
      </c>
      <c r="C41" s="95" t="s">
        <v>64</v>
      </c>
      <c r="D41" s="96">
        <v>11.95</v>
      </c>
      <c r="E41" s="96">
        <v>11</v>
      </c>
      <c r="F41" s="97">
        <f t="shared" si="3"/>
        <v>8.6363636363636198E-2</v>
      </c>
      <c r="G41" s="98">
        <v>428017</v>
      </c>
      <c r="H41" s="96">
        <v>11</v>
      </c>
      <c r="I41" s="97">
        <f t="shared" si="4"/>
        <v>8.6363636363636198E-2</v>
      </c>
      <c r="J41" s="99">
        <v>6.15</v>
      </c>
      <c r="K41" s="99">
        <v>11.95</v>
      </c>
      <c r="L41" s="99">
        <v>6.15</v>
      </c>
      <c r="M41" s="97">
        <f t="shared" si="5"/>
        <v>0.94308943089430874</v>
      </c>
      <c r="N41" s="100" t="s">
        <v>40</v>
      </c>
      <c r="O41" s="100"/>
      <c r="P41" s="101"/>
      <c r="Q41" s="102"/>
      <c r="R41" s="103"/>
    </row>
    <row r="42" spans="2:18">
      <c r="B42" s="88" t="s">
        <v>66</v>
      </c>
      <c r="C42" s="51" t="s">
        <v>65</v>
      </c>
      <c r="D42" s="89">
        <v>8.9499999999999993</v>
      </c>
      <c r="E42" s="89">
        <v>8.9499999999999993</v>
      </c>
      <c r="F42" s="90">
        <f t="shared" si="3"/>
        <v>0</v>
      </c>
      <c r="G42" s="91">
        <v>0</v>
      </c>
      <c r="H42" s="89">
        <v>8.9499999999999993</v>
      </c>
      <c r="I42" s="90">
        <f t="shared" si="4"/>
        <v>0</v>
      </c>
      <c r="J42" s="92">
        <v>8.9499999999999993</v>
      </c>
      <c r="K42" s="92">
        <v>8.9499999999999993</v>
      </c>
      <c r="L42" s="92">
        <v>8.9499999999999993</v>
      </c>
      <c r="M42" s="90">
        <f t="shared" si="5"/>
        <v>0</v>
      </c>
      <c r="N42" s="55" t="s">
        <v>20</v>
      </c>
      <c r="P42" s="93"/>
      <c r="R42" s="94"/>
    </row>
    <row r="43" spans="2:18">
      <c r="B43" s="88" t="s">
        <v>21</v>
      </c>
      <c r="C43" s="95" t="s">
        <v>67</v>
      </c>
      <c r="D43" s="96">
        <v>39.6</v>
      </c>
      <c r="E43" s="96">
        <v>39.6</v>
      </c>
      <c r="F43" s="97">
        <f t="shared" si="3"/>
        <v>0</v>
      </c>
      <c r="G43" s="98">
        <v>594</v>
      </c>
      <c r="H43" s="96">
        <v>39.6</v>
      </c>
      <c r="I43" s="97">
        <f t="shared" si="4"/>
        <v>0</v>
      </c>
      <c r="J43" s="99">
        <v>39.6</v>
      </c>
      <c r="K43" s="99">
        <v>39.6</v>
      </c>
      <c r="L43" s="99">
        <v>39.6</v>
      </c>
      <c r="M43" s="97">
        <f t="shared" si="5"/>
        <v>0</v>
      </c>
      <c r="N43" s="100" t="s">
        <v>20</v>
      </c>
      <c r="O43" s="100" t="s">
        <v>259</v>
      </c>
      <c r="P43" s="101" t="s">
        <v>484</v>
      </c>
      <c r="Q43" s="102">
        <v>45096</v>
      </c>
      <c r="R43" s="103">
        <v>45114</v>
      </c>
    </row>
    <row r="44" spans="2:18">
      <c r="B44" s="88" t="s">
        <v>21</v>
      </c>
      <c r="C44" s="51" t="s">
        <v>68</v>
      </c>
      <c r="D44" s="89">
        <v>17.75</v>
      </c>
      <c r="E44" s="89">
        <v>17.75</v>
      </c>
      <c r="F44" s="90">
        <f t="shared" si="3"/>
        <v>0</v>
      </c>
      <c r="G44" s="91">
        <v>0</v>
      </c>
      <c r="H44" s="89">
        <v>17.75</v>
      </c>
      <c r="I44" s="90">
        <f t="shared" si="4"/>
        <v>0</v>
      </c>
      <c r="J44" s="92">
        <v>16.2</v>
      </c>
      <c r="K44" s="92">
        <v>17.75</v>
      </c>
      <c r="L44" s="92">
        <v>16.2</v>
      </c>
      <c r="M44" s="90">
        <f t="shared" si="5"/>
        <v>9.5679012345678993E-2</v>
      </c>
      <c r="N44" s="55" t="s">
        <v>69</v>
      </c>
      <c r="P44" s="93"/>
      <c r="R44" s="94"/>
    </row>
    <row r="45" spans="2:18">
      <c r="B45" s="88" t="s">
        <v>71</v>
      </c>
      <c r="C45" s="95" t="s">
        <v>70</v>
      </c>
      <c r="D45" s="96">
        <v>18</v>
      </c>
      <c r="E45" s="96">
        <v>18</v>
      </c>
      <c r="F45" s="97">
        <f t="shared" si="3"/>
        <v>0</v>
      </c>
      <c r="G45" s="98">
        <v>162467</v>
      </c>
      <c r="H45" s="96">
        <v>18.600000000000001</v>
      </c>
      <c r="I45" s="97">
        <f t="shared" si="4"/>
        <v>-3.2258064516129115E-2</v>
      </c>
      <c r="J45" s="99">
        <v>18.93</v>
      </c>
      <c r="K45" s="99">
        <v>21.9</v>
      </c>
      <c r="L45" s="99">
        <v>18</v>
      </c>
      <c r="M45" s="97">
        <f t="shared" si="5"/>
        <v>-4.9128367670364437E-2</v>
      </c>
      <c r="N45" s="100" t="s">
        <v>31</v>
      </c>
      <c r="O45" s="100" t="s">
        <v>259</v>
      </c>
      <c r="P45" s="101" t="s">
        <v>262</v>
      </c>
      <c r="Q45" s="102">
        <v>44970</v>
      </c>
      <c r="R45" s="103">
        <v>44987</v>
      </c>
    </row>
    <row r="46" spans="2:18">
      <c r="B46" s="88" t="s">
        <v>21</v>
      </c>
      <c r="C46" s="51" t="s">
        <v>72</v>
      </c>
      <c r="D46" s="89">
        <v>11.2</v>
      </c>
      <c r="E46" s="89">
        <v>11.2</v>
      </c>
      <c r="F46" s="90">
        <f t="shared" si="3"/>
        <v>0</v>
      </c>
      <c r="G46" s="91">
        <v>302700</v>
      </c>
      <c r="H46" s="89">
        <v>10.4</v>
      </c>
      <c r="I46" s="90">
        <f t="shared" si="4"/>
        <v>7.6923076923076872E-2</v>
      </c>
      <c r="J46" s="92">
        <v>11.09</v>
      </c>
      <c r="K46" s="92">
        <v>12.1</v>
      </c>
      <c r="L46" s="92">
        <v>10</v>
      </c>
      <c r="M46" s="90">
        <f t="shared" si="5"/>
        <v>9.918845807033394E-3</v>
      </c>
      <c r="N46" s="55" t="s">
        <v>73</v>
      </c>
      <c r="O46" s="55" t="s">
        <v>259</v>
      </c>
      <c r="P46" s="93" t="s">
        <v>260</v>
      </c>
      <c r="Q46" s="57">
        <v>44935</v>
      </c>
      <c r="R46" s="94">
        <v>44952</v>
      </c>
    </row>
    <row r="47" spans="2:18">
      <c r="B47" s="88"/>
      <c r="C47" s="95" t="s">
        <v>74</v>
      </c>
      <c r="D47" s="96">
        <v>13.5</v>
      </c>
      <c r="E47" s="96">
        <v>13.5</v>
      </c>
      <c r="F47" s="97">
        <f t="shared" si="3"/>
        <v>0</v>
      </c>
      <c r="G47" s="98">
        <v>327796</v>
      </c>
      <c r="H47" s="96">
        <v>14</v>
      </c>
      <c r="I47" s="97">
        <f t="shared" si="4"/>
        <v>-3.5714285714285698E-2</v>
      </c>
      <c r="J47" s="99">
        <v>11.6</v>
      </c>
      <c r="K47" s="99">
        <v>14</v>
      </c>
      <c r="L47" s="99">
        <v>11.1</v>
      </c>
      <c r="M47" s="97">
        <f t="shared" si="5"/>
        <v>0.1637931034482758</v>
      </c>
      <c r="N47" s="100" t="s">
        <v>20</v>
      </c>
      <c r="O47" s="100"/>
      <c r="P47" s="101"/>
      <c r="Q47" s="102"/>
      <c r="R47" s="103"/>
    </row>
    <row r="48" spans="2:18">
      <c r="B48" s="88"/>
      <c r="D48" s="89"/>
      <c r="E48" s="89"/>
      <c r="F48" s="90"/>
      <c r="G48" s="91"/>
      <c r="H48" s="89"/>
      <c r="I48" s="90"/>
      <c r="J48" s="92"/>
      <c r="K48" s="92"/>
      <c r="L48" s="92"/>
      <c r="M48" s="90"/>
      <c r="P48" s="93"/>
      <c r="R48" s="94"/>
    </row>
    <row r="49" spans="1:21">
      <c r="A49" s="118"/>
      <c r="B49" s="119" t="s">
        <v>75</v>
      </c>
      <c r="C49" s="104"/>
      <c r="D49" s="104" t="s">
        <v>257</v>
      </c>
      <c r="E49" s="104" t="s">
        <v>257</v>
      </c>
      <c r="F49" s="104"/>
      <c r="G49" s="104"/>
      <c r="H49" s="104" t="s">
        <v>257</v>
      </c>
      <c r="I49" s="104"/>
      <c r="J49" s="104" t="s">
        <v>257</v>
      </c>
      <c r="K49" s="104"/>
      <c r="L49" s="104"/>
      <c r="M49" s="104"/>
      <c r="N49" s="104"/>
      <c r="O49" s="104"/>
      <c r="P49" s="104"/>
      <c r="Q49" s="104"/>
      <c r="R49" s="120"/>
      <c r="S49" s="118"/>
      <c r="T49" s="118"/>
      <c r="U49" s="118"/>
    </row>
    <row r="50" spans="1:21">
      <c r="A50" s="118"/>
      <c r="B50" s="121" t="s">
        <v>76</v>
      </c>
      <c r="C50" s="51" t="s">
        <v>254</v>
      </c>
      <c r="D50" s="89">
        <v>9</v>
      </c>
      <c r="E50" s="89">
        <v>9</v>
      </c>
      <c r="F50" s="90">
        <f t="shared" ref="F50:F77" si="6">D50/E50-1</f>
        <v>0</v>
      </c>
      <c r="G50" s="91">
        <v>4112462</v>
      </c>
      <c r="H50" s="89">
        <v>8.65</v>
      </c>
      <c r="I50" s="90">
        <f t="shared" ref="I50:I77" si="7">D50/H50-1</f>
        <v>4.0462427745664664E-2</v>
      </c>
      <c r="J50" s="92">
        <v>8.8000000000000007</v>
      </c>
      <c r="K50" s="92">
        <v>9.6</v>
      </c>
      <c r="L50" s="92">
        <v>8.4</v>
      </c>
      <c r="M50" s="90">
        <f t="shared" ref="M50:M77" si="8">D50/J50-1</f>
        <v>2.2727272727272707E-2</v>
      </c>
      <c r="N50" s="55" t="s">
        <v>20</v>
      </c>
      <c r="P50" s="93"/>
      <c r="R50" s="94"/>
      <c r="S50" s="118"/>
      <c r="T50" s="118"/>
      <c r="U50" s="118"/>
    </row>
    <row r="51" spans="1:21">
      <c r="A51" s="118"/>
      <c r="B51" s="121" t="s">
        <v>21</v>
      </c>
      <c r="C51" s="95" t="s">
        <v>77</v>
      </c>
      <c r="D51" s="96">
        <v>11.25</v>
      </c>
      <c r="E51" s="96">
        <v>11.25</v>
      </c>
      <c r="F51" s="97">
        <f t="shared" si="6"/>
        <v>0</v>
      </c>
      <c r="G51" s="98">
        <v>89641</v>
      </c>
      <c r="H51" s="96">
        <v>10.55</v>
      </c>
      <c r="I51" s="97">
        <f t="shared" si="7"/>
        <v>6.6350710900473953E-2</v>
      </c>
      <c r="J51" s="99">
        <v>10.6</v>
      </c>
      <c r="K51" s="99">
        <v>13</v>
      </c>
      <c r="L51" s="99">
        <v>10.55</v>
      </c>
      <c r="M51" s="97">
        <f t="shared" si="8"/>
        <v>6.1320754716981174E-2</v>
      </c>
      <c r="N51" s="100" t="s">
        <v>20</v>
      </c>
      <c r="O51" s="100" t="s">
        <v>259</v>
      </c>
      <c r="P51" s="101" t="s">
        <v>480</v>
      </c>
      <c r="Q51" s="102">
        <v>45072</v>
      </c>
      <c r="R51" s="103">
        <v>45083</v>
      </c>
      <c r="S51" s="118"/>
      <c r="T51" s="118"/>
      <c r="U51" s="118"/>
    </row>
    <row r="52" spans="1:21">
      <c r="A52" s="118"/>
      <c r="B52" s="121" t="s">
        <v>21</v>
      </c>
      <c r="C52" s="51" t="s">
        <v>78</v>
      </c>
      <c r="D52" s="89">
        <v>4.1500000000000004</v>
      </c>
      <c r="E52" s="89">
        <v>4.0999999999999996</v>
      </c>
      <c r="F52" s="90">
        <f t="shared" si="6"/>
        <v>1.2195121951219745E-2</v>
      </c>
      <c r="G52" s="91">
        <v>905977</v>
      </c>
      <c r="H52" s="89">
        <v>4.07</v>
      </c>
      <c r="I52" s="90">
        <f t="shared" si="7"/>
        <v>1.9656019656019597E-2</v>
      </c>
      <c r="J52" s="92">
        <v>3.51</v>
      </c>
      <c r="K52" s="92">
        <v>4.99</v>
      </c>
      <c r="L52" s="92">
        <v>3.51</v>
      </c>
      <c r="M52" s="90">
        <f t="shared" si="8"/>
        <v>0.18233618233618243</v>
      </c>
      <c r="N52" s="55" t="s">
        <v>20</v>
      </c>
      <c r="P52" s="93"/>
      <c r="R52" s="94"/>
      <c r="S52" s="118"/>
      <c r="T52" s="118"/>
      <c r="U52" s="118"/>
    </row>
    <row r="53" spans="1:21">
      <c r="A53" s="118"/>
      <c r="B53" s="121" t="s">
        <v>21</v>
      </c>
      <c r="C53" s="95" t="s">
        <v>79</v>
      </c>
      <c r="D53" s="96">
        <v>5.35</v>
      </c>
      <c r="E53" s="96">
        <v>5.21</v>
      </c>
      <c r="F53" s="97">
        <f t="shared" si="6"/>
        <v>2.6871401151631336E-2</v>
      </c>
      <c r="G53" s="98">
        <v>86398117</v>
      </c>
      <c r="H53" s="96">
        <v>5.2</v>
      </c>
      <c r="I53" s="97">
        <f t="shared" si="7"/>
        <v>2.8846153846153744E-2</v>
      </c>
      <c r="J53" s="99">
        <v>4.3600000000000003</v>
      </c>
      <c r="K53" s="99">
        <v>6</v>
      </c>
      <c r="L53" s="99">
        <v>4.3600000000000003</v>
      </c>
      <c r="M53" s="97">
        <f t="shared" si="8"/>
        <v>0.22706422018348604</v>
      </c>
      <c r="N53" s="100" t="s">
        <v>20</v>
      </c>
      <c r="O53" s="100"/>
      <c r="P53" s="101"/>
      <c r="Q53" s="102"/>
      <c r="R53" s="103"/>
      <c r="S53" s="118"/>
      <c r="T53" s="118"/>
      <c r="U53" s="118"/>
    </row>
    <row r="54" spans="1:21">
      <c r="A54" s="118"/>
      <c r="B54" s="121" t="s">
        <v>21</v>
      </c>
      <c r="C54" s="51" t="s">
        <v>80</v>
      </c>
      <c r="D54" s="89">
        <v>11.1</v>
      </c>
      <c r="E54" s="89">
        <v>11.15</v>
      </c>
      <c r="F54" s="90">
        <f t="shared" si="6"/>
        <v>-4.484304932735439E-3</v>
      </c>
      <c r="G54" s="91">
        <v>1085363</v>
      </c>
      <c r="H54" s="89">
        <v>11</v>
      </c>
      <c r="I54" s="90">
        <f t="shared" si="7"/>
        <v>9.0909090909090384E-3</v>
      </c>
      <c r="J54" s="92">
        <v>11.25</v>
      </c>
      <c r="K54" s="92">
        <v>11.95</v>
      </c>
      <c r="L54" s="92">
        <v>10.7</v>
      </c>
      <c r="M54" s="90">
        <f t="shared" si="8"/>
        <v>-1.3333333333333419E-2</v>
      </c>
      <c r="N54" s="55" t="s">
        <v>20</v>
      </c>
      <c r="P54" s="93"/>
      <c r="R54" s="94"/>
      <c r="S54" s="118"/>
      <c r="T54" s="118"/>
      <c r="U54" s="118"/>
    </row>
    <row r="55" spans="1:21">
      <c r="A55" s="118"/>
      <c r="B55" s="121" t="s">
        <v>21</v>
      </c>
      <c r="C55" s="95" t="s">
        <v>229</v>
      </c>
      <c r="D55" s="96">
        <v>25.5</v>
      </c>
      <c r="E55" s="96">
        <v>25.55</v>
      </c>
      <c r="F55" s="97">
        <f t="shared" si="6"/>
        <v>-1.9569471624266699E-3</v>
      </c>
      <c r="G55" s="98">
        <v>5254236</v>
      </c>
      <c r="H55" s="96">
        <v>24.8</v>
      </c>
      <c r="I55" s="97">
        <f t="shared" si="7"/>
        <v>2.8225806451612767E-2</v>
      </c>
      <c r="J55" s="99">
        <v>23.25</v>
      </c>
      <c r="K55" s="99">
        <v>26.9</v>
      </c>
      <c r="L55" s="99">
        <v>23.25</v>
      </c>
      <c r="M55" s="97">
        <f t="shared" si="8"/>
        <v>9.6774193548387011E-2</v>
      </c>
      <c r="N55" s="100" t="s">
        <v>20</v>
      </c>
      <c r="O55" s="100"/>
      <c r="P55" s="101"/>
      <c r="Q55" s="102"/>
      <c r="R55" s="103"/>
      <c r="S55" s="118"/>
      <c r="T55" s="118"/>
      <c r="U55" s="118"/>
    </row>
    <row r="56" spans="1:21">
      <c r="A56" s="118"/>
      <c r="B56" s="121"/>
      <c r="C56" s="51" t="s">
        <v>81</v>
      </c>
      <c r="D56" s="89">
        <v>0.9</v>
      </c>
      <c r="E56" s="89">
        <v>0.9</v>
      </c>
      <c r="F56" s="90">
        <f t="shared" si="6"/>
        <v>0</v>
      </c>
      <c r="G56" s="91">
        <v>1385907</v>
      </c>
      <c r="H56" s="89">
        <v>0.88</v>
      </c>
      <c r="I56" s="90">
        <f t="shared" si="7"/>
        <v>2.2727272727272707E-2</v>
      </c>
      <c r="J56" s="92">
        <v>0.9</v>
      </c>
      <c r="K56" s="92">
        <v>0.96</v>
      </c>
      <c r="L56" s="92">
        <v>0.86</v>
      </c>
      <c r="M56" s="90">
        <f t="shared" si="8"/>
        <v>0</v>
      </c>
      <c r="N56" s="55" t="s">
        <v>20</v>
      </c>
      <c r="P56" s="93"/>
      <c r="R56" s="94"/>
      <c r="S56" s="118"/>
      <c r="T56" s="118"/>
      <c r="U56" s="118"/>
    </row>
    <row r="57" spans="1:21">
      <c r="A57" s="118"/>
      <c r="B57" s="121" t="s">
        <v>21</v>
      </c>
      <c r="C57" s="95" t="s">
        <v>82</v>
      </c>
      <c r="D57" s="96">
        <v>37.6</v>
      </c>
      <c r="E57" s="96">
        <v>37.6</v>
      </c>
      <c r="F57" s="97">
        <f t="shared" si="6"/>
        <v>0</v>
      </c>
      <c r="G57" s="98">
        <v>284676</v>
      </c>
      <c r="H57" s="96">
        <v>37.6</v>
      </c>
      <c r="I57" s="97">
        <f t="shared" si="7"/>
        <v>0</v>
      </c>
      <c r="J57" s="99">
        <v>33.450000000000003</v>
      </c>
      <c r="K57" s="99">
        <v>41.7</v>
      </c>
      <c r="L57" s="99">
        <v>32</v>
      </c>
      <c r="M57" s="97">
        <f t="shared" si="8"/>
        <v>0.12406576980567996</v>
      </c>
      <c r="N57" s="100" t="s">
        <v>20</v>
      </c>
      <c r="O57" s="100" t="s">
        <v>259</v>
      </c>
      <c r="P57" s="101" t="s">
        <v>270</v>
      </c>
      <c r="Q57" s="102">
        <v>45020</v>
      </c>
      <c r="R57" s="103">
        <v>45072</v>
      </c>
      <c r="S57" s="118"/>
      <c r="T57" s="118"/>
      <c r="U57" s="118"/>
    </row>
    <row r="58" spans="1:21">
      <c r="A58" s="118"/>
      <c r="B58" s="121" t="s">
        <v>21</v>
      </c>
      <c r="C58" s="51" t="s">
        <v>83</v>
      </c>
      <c r="D58" s="89">
        <v>1.9</v>
      </c>
      <c r="E58" s="89">
        <v>1.9</v>
      </c>
      <c r="F58" s="90">
        <f t="shared" si="6"/>
        <v>0</v>
      </c>
      <c r="G58" s="91">
        <v>43328</v>
      </c>
      <c r="H58" s="89">
        <v>1.9</v>
      </c>
      <c r="I58" s="90">
        <f t="shared" si="7"/>
        <v>0</v>
      </c>
      <c r="J58" s="92">
        <v>1.69</v>
      </c>
      <c r="K58" s="92">
        <v>1.9</v>
      </c>
      <c r="L58" s="92">
        <v>1.57</v>
      </c>
      <c r="M58" s="90">
        <f t="shared" si="8"/>
        <v>0.12426035502958577</v>
      </c>
      <c r="N58" s="55" t="s">
        <v>20</v>
      </c>
      <c r="P58" s="93"/>
      <c r="R58" s="94"/>
      <c r="S58" s="118"/>
      <c r="T58" s="118"/>
      <c r="U58" s="118"/>
    </row>
    <row r="59" spans="1:21">
      <c r="A59" s="118"/>
      <c r="B59" s="121" t="s">
        <v>21</v>
      </c>
      <c r="C59" s="95" t="s">
        <v>84</v>
      </c>
      <c r="D59" s="96">
        <v>1.6</v>
      </c>
      <c r="E59" s="96">
        <v>1.6</v>
      </c>
      <c r="F59" s="97">
        <f t="shared" si="6"/>
        <v>0</v>
      </c>
      <c r="G59" s="98">
        <v>0</v>
      </c>
      <c r="H59" s="96">
        <v>1.5</v>
      </c>
      <c r="I59" s="97">
        <f t="shared" si="7"/>
        <v>6.6666666666666652E-2</v>
      </c>
      <c r="J59" s="99">
        <v>1.4</v>
      </c>
      <c r="K59" s="99">
        <v>1.63</v>
      </c>
      <c r="L59" s="99">
        <v>1.4</v>
      </c>
      <c r="M59" s="97">
        <f t="shared" si="8"/>
        <v>0.14285714285714302</v>
      </c>
      <c r="N59" s="100" t="s">
        <v>20</v>
      </c>
      <c r="O59" s="100"/>
      <c r="P59" s="101"/>
      <c r="Q59" s="102"/>
      <c r="R59" s="103"/>
      <c r="S59" s="118"/>
      <c r="T59" s="118"/>
      <c r="U59" s="118"/>
    </row>
    <row r="60" spans="1:21">
      <c r="A60" s="118"/>
      <c r="B60" s="121" t="s">
        <v>21</v>
      </c>
      <c r="C60" s="51" t="s">
        <v>85</v>
      </c>
      <c r="D60" s="89">
        <v>8.35</v>
      </c>
      <c r="E60" s="89">
        <v>8</v>
      </c>
      <c r="F60" s="90">
        <f t="shared" si="6"/>
        <v>4.3749999999999956E-2</v>
      </c>
      <c r="G60" s="91">
        <v>38997215</v>
      </c>
      <c r="H60" s="89">
        <v>8</v>
      </c>
      <c r="I60" s="90">
        <f t="shared" si="7"/>
        <v>4.3749999999999956E-2</v>
      </c>
      <c r="J60" s="92">
        <v>8.3000000000000007</v>
      </c>
      <c r="K60" s="92">
        <v>8.8000000000000007</v>
      </c>
      <c r="L60" s="92">
        <v>7.95</v>
      </c>
      <c r="M60" s="90">
        <f t="shared" si="8"/>
        <v>6.0240963855420215E-3</v>
      </c>
      <c r="N60" s="55" t="s">
        <v>20</v>
      </c>
      <c r="O60" s="55" t="s">
        <v>259</v>
      </c>
      <c r="P60" s="93" t="s">
        <v>492</v>
      </c>
      <c r="Q60" s="57">
        <v>45033</v>
      </c>
      <c r="R60" s="94">
        <v>45043</v>
      </c>
      <c r="S60" s="118"/>
      <c r="T60" s="118"/>
      <c r="U60" s="118"/>
    </row>
    <row r="61" spans="1:21">
      <c r="A61" s="118"/>
      <c r="B61" s="121" t="s">
        <v>21</v>
      </c>
      <c r="C61" s="95" t="s">
        <v>86</v>
      </c>
      <c r="D61" s="96">
        <v>7</v>
      </c>
      <c r="E61" s="96">
        <v>7.05</v>
      </c>
      <c r="F61" s="97">
        <f t="shared" si="6"/>
        <v>-7.0921985815602939E-3</v>
      </c>
      <c r="G61" s="98">
        <v>479639</v>
      </c>
      <c r="H61" s="96">
        <v>6.75</v>
      </c>
      <c r="I61" s="97">
        <f t="shared" si="7"/>
        <v>3.7037037037036979E-2</v>
      </c>
      <c r="J61" s="99">
        <v>6.95</v>
      </c>
      <c r="K61" s="99">
        <v>7.05</v>
      </c>
      <c r="L61" s="99">
        <v>6.35</v>
      </c>
      <c r="M61" s="97">
        <f t="shared" si="8"/>
        <v>7.194244604316502E-3</v>
      </c>
      <c r="N61" s="100" t="s">
        <v>20</v>
      </c>
      <c r="O61" s="100"/>
      <c r="P61" s="101"/>
      <c r="Q61" s="102"/>
      <c r="R61" s="103"/>
      <c r="S61" s="118"/>
      <c r="T61" s="118"/>
      <c r="U61" s="118"/>
    </row>
    <row r="62" spans="1:21">
      <c r="A62" s="118"/>
      <c r="B62" s="121" t="s">
        <v>21</v>
      </c>
      <c r="C62" s="51" t="s">
        <v>87</v>
      </c>
      <c r="D62" s="89">
        <v>0.51</v>
      </c>
      <c r="E62" s="89">
        <v>0.52</v>
      </c>
      <c r="F62" s="90">
        <f t="shared" si="6"/>
        <v>-1.9230769230769273E-2</v>
      </c>
      <c r="G62" s="91">
        <v>176454</v>
      </c>
      <c r="H62" s="89">
        <v>0.48</v>
      </c>
      <c r="I62" s="90">
        <f t="shared" si="7"/>
        <v>6.25E-2</v>
      </c>
      <c r="J62" s="92">
        <v>0.59</v>
      </c>
      <c r="K62" s="92">
        <v>0.59</v>
      </c>
      <c r="L62" s="92">
        <v>0.48</v>
      </c>
      <c r="M62" s="90">
        <f t="shared" si="8"/>
        <v>-0.13559322033898302</v>
      </c>
      <c r="N62" s="55" t="s">
        <v>20</v>
      </c>
      <c r="P62" s="93"/>
      <c r="R62" s="94"/>
      <c r="S62" s="118"/>
      <c r="T62" s="118"/>
      <c r="U62" s="118"/>
    </row>
    <row r="63" spans="1:21">
      <c r="A63" s="118"/>
      <c r="B63" s="121" t="s">
        <v>21</v>
      </c>
      <c r="C63" s="95" t="s">
        <v>88</v>
      </c>
      <c r="D63" s="96">
        <v>4</v>
      </c>
      <c r="E63" s="96">
        <v>4</v>
      </c>
      <c r="F63" s="97">
        <f t="shared" si="6"/>
        <v>0</v>
      </c>
      <c r="G63" s="98">
        <v>94455</v>
      </c>
      <c r="H63" s="96">
        <v>4</v>
      </c>
      <c r="I63" s="97">
        <f t="shared" si="7"/>
        <v>0</v>
      </c>
      <c r="J63" s="99">
        <v>3.9</v>
      </c>
      <c r="K63" s="99">
        <v>4.3499999999999996</v>
      </c>
      <c r="L63" s="99">
        <v>3.58</v>
      </c>
      <c r="M63" s="97">
        <f t="shared" si="8"/>
        <v>2.5641025641025772E-2</v>
      </c>
      <c r="N63" s="100" t="s">
        <v>20</v>
      </c>
      <c r="O63" s="100"/>
      <c r="P63" s="101"/>
      <c r="Q63" s="102"/>
      <c r="R63" s="103"/>
      <c r="S63" s="118"/>
      <c r="T63" s="118"/>
      <c r="U63" s="118"/>
    </row>
    <row r="64" spans="1:21">
      <c r="A64" s="118"/>
      <c r="B64" s="121" t="s">
        <v>21</v>
      </c>
      <c r="C64" s="51" t="s">
        <v>89</v>
      </c>
      <c r="D64" s="89">
        <v>25.85</v>
      </c>
      <c r="E64" s="89">
        <v>25.9</v>
      </c>
      <c r="F64" s="90">
        <f t="shared" si="6"/>
        <v>-1.9305019305018156E-3</v>
      </c>
      <c r="G64" s="91">
        <v>5374721</v>
      </c>
      <c r="H64" s="89">
        <v>25</v>
      </c>
      <c r="I64" s="90">
        <f t="shared" si="7"/>
        <v>3.400000000000003E-2</v>
      </c>
      <c r="J64" s="92">
        <v>24</v>
      </c>
      <c r="K64" s="92">
        <v>26.65</v>
      </c>
      <c r="L64" s="92">
        <v>23.85</v>
      </c>
      <c r="M64" s="90">
        <f t="shared" si="8"/>
        <v>7.7083333333333393E-2</v>
      </c>
      <c r="N64" s="55" t="s">
        <v>20</v>
      </c>
      <c r="O64" s="55" t="s">
        <v>259</v>
      </c>
      <c r="P64" s="93" t="s">
        <v>284</v>
      </c>
      <c r="Q64" s="57">
        <v>45033</v>
      </c>
      <c r="R64" s="94">
        <v>45048</v>
      </c>
      <c r="S64" s="118"/>
      <c r="T64" s="118"/>
      <c r="U64" s="118"/>
    </row>
    <row r="65" spans="1:21">
      <c r="A65" s="118"/>
      <c r="B65" s="121" t="s">
        <v>90</v>
      </c>
      <c r="C65" s="95" t="s">
        <v>91</v>
      </c>
      <c r="D65" s="96">
        <v>0.2</v>
      </c>
      <c r="E65" s="96">
        <v>0.2</v>
      </c>
      <c r="F65" s="97">
        <f t="shared" si="6"/>
        <v>0</v>
      </c>
      <c r="G65" s="98">
        <v>0</v>
      </c>
      <c r="H65" s="96">
        <v>0.2</v>
      </c>
      <c r="I65" s="97">
        <f t="shared" si="7"/>
        <v>0</v>
      </c>
      <c r="J65" s="99">
        <v>0.2</v>
      </c>
      <c r="K65" s="99">
        <v>0.2</v>
      </c>
      <c r="L65" s="99">
        <v>0.2</v>
      </c>
      <c r="M65" s="97">
        <f t="shared" si="8"/>
        <v>0</v>
      </c>
      <c r="N65" s="100" t="s">
        <v>20</v>
      </c>
      <c r="O65" s="100"/>
      <c r="P65" s="101"/>
      <c r="Q65" s="102"/>
      <c r="R65" s="103"/>
      <c r="S65" s="118"/>
      <c r="T65" s="118"/>
      <c r="U65" s="118"/>
    </row>
    <row r="66" spans="1:21">
      <c r="A66" s="118"/>
      <c r="B66" s="121" t="s">
        <v>21</v>
      </c>
      <c r="C66" s="51" t="s">
        <v>92</v>
      </c>
      <c r="D66" s="89">
        <v>0.57999999999999996</v>
      </c>
      <c r="E66" s="89">
        <v>0.57999999999999996</v>
      </c>
      <c r="F66" s="90">
        <f t="shared" si="6"/>
        <v>0</v>
      </c>
      <c r="G66" s="91">
        <v>740962</v>
      </c>
      <c r="H66" s="89">
        <v>0.57999999999999996</v>
      </c>
      <c r="I66" s="90">
        <f t="shared" si="7"/>
        <v>0</v>
      </c>
      <c r="J66" s="92">
        <v>0.64</v>
      </c>
      <c r="K66" s="92">
        <v>0.67</v>
      </c>
      <c r="L66" s="92">
        <v>0.56999999999999995</v>
      </c>
      <c r="M66" s="90">
        <f t="shared" si="8"/>
        <v>-9.3750000000000111E-2</v>
      </c>
      <c r="N66" s="55" t="s">
        <v>20</v>
      </c>
      <c r="P66" s="93"/>
      <c r="R66" s="94"/>
      <c r="S66" s="118"/>
      <c r="T66" s="118"/>
      <c r="U66" s="118"/>
    </row>
    <row r="67" spans="1:21">
      <c r="A67" s="118"/>
      <c r="B67" s="121" t="s">
        <v>21</v>
      </c>
      <c r="C67" s="95" t="s">
        <v>93</v>
      </c>
      <c r="D67" s="96">
        <v>0.67</v>
      </c>
      <c r="E67" s="96">
        <v>0.67</v>
      </c>
      <c r="F67" s="97">
        <f t="shared" si="6"/>
        <v>0</v>
      </c>
      <c r="G67" s="98">
        <v>538022</v>
      </c>
      <c r="H67" s="96">
        <v>0.68</v>
      </c>
      <c r="I67" s="97">
        <f t="shared" si="7"/>
        <v>-1.4705882352941235E-2</v>
      </c>
      <c r="J67" s="99">
        <v>0.6</v>
      </c>
      <c r="K67" s="99">
        <v>0.68</v>
      </c>
      <c r="L67" s="99">
        <v>0.54</v>
      </c>
      <c r="M67" s="97">
        <f t="shared" si="8"/>
        <v>0.1166666666666667</v>
      </c>
      <c r="N67" s="100" t="s">
        <v>20</v>
      </c>
      <c r="O67" s="100"/>
      <c r="P67" s="101"/>
      <c r="Q67" s="102"/>
      <c r="R67" s="103"/>
      <c r="S67" s="118"/>
      <c r="T67" s="118"/>
      <c r="U67" s="118"/>
    </row>
    <row r="68" spans="1:21">
      <c r="A68" s="118"/>
      <c r="B68" s="121" t="s">
        <v>21</v>
      </c>
      <c r="C68" s="51" t="s">
        <v>221</v>
      </c>
      <c r="D68" s="89">
        <v>0.52</v>
      </c>
      <c r="E68" s="89">
        <v>0.48</v>
      </c>
      <c r="F68" s="90">
        <f t="shared" si="6"/>
        <v>8.3333333333333481E-2</v>
      </c>
      <c r="G68" s="91">
        <v>617300</v>
      </c>
      <c r="H68" s="89">
        <v>0.44</v>
      </c>
      <c r="I68" s="90">
        <f t="shared" si="7"/>
        <v>0.18181818181818188</v>
      </c>
      <c r="J68" s="92">
        <v>0.28999999999999998</v>
      </c>
      <c r="K68" s="92">
        <v>0.52</v>
      </c>
      <c r="L68" s="92">
        <v>0.28999999999999998</v>
      </c>
      <c r="M68" s="90">
        <f t="shared" si="8"/>
        <v>0.79310344827586232</v>
      </c>
      <c r="N68" s="55" t="s">
        <v>20</v>
      </c>
      <c r="P68" s="93"/>
      <c r="R68" s="94"/>
      <c r="S68" s="118"/>
      <c r="T68" s="118"/>
      <c r="U68" s="118"/>
    </row>
    <row r="69" spans="1:21">
      <c r="A69" s="118"/>
      <c r="B69" s="121" t="s">
        <v>21</v>
      </c>
      <c r="C69" s="95" t="s">
        <v>94</v>
      </c>
      <c r="D69" s="96">
        <v>0.2</v>
      </c>
      <c r="E69" s="96">
        <v>0.2</v>
      </c>
      <c r="F69" s="97">
        <f t="shared" si="6"/>
        <v>0</v>
      </c>
      <c r="G69" s="98">
        <v>0</v>
      </c>
      <c r="H69" s="96">
        <v>0.2</v>
      </c>
      <c r="I69" s="97">
        <f t="shared" si="7"/>
        <v>0</v>
      </c>
      <c r="J69" s="99">
        <v>0.2</v>
      </c>
      <c r="K69" s="99">
        <v>0.2</v>
      </c>
      <c r="L69" s="99">
        <v>0.2</v>
      </c>
      <c r="M69" s="97">
        <f t="shared" si="8"/>
        <v>0</v>
      </c>
      <c r="N69" s="100" t="s">
        <v>20</v>
      </c>
      <c r="O69" s="100"/>
      <c r="P69" s="101"/>
      <c r="Q69" s="102"/>
      <c r="R69" s="103"/>
      <c r="S69" s="118"/>
      <c r="T69" s="118"/>
      <c r="U69" s="118"/>
    </row>
    <row r="70" spans="1:21">
      <c r="A70" s="118"/>
      <c r="B70" s="121" t="s">
        <v>21</v>
      </c>
      <c r="C70" s="51" t="s">
        <v>95</v>
      </c>
      <c r="D70" s="89">
        <v>0.2</v>
      </c>
      <c r="E70" s="89">
        <v>0.2</v>
      </c>
      <c r="F70" s="90">
        <f t="shared" si="6"/>
        <v>0</v>
      </c>
      <c r="G70" s="91">
        <v>0</v>
      </c>
      <c r="H70" s="89">
        <v>0.2</v>
      </c>
      <c r="I70" s="90">
        <f t="shared" si="7"/>
        <v>0</v>
      </c>
      <c r="J70" s="92">
        <v>0.2</v>
      </c>
      <c r="K70" s="92">
        <v>0.2</v>
      </c>
      <c r="L70" s="92">
        <v>0.2</v>
      </c>
      <c r="M70" s="90">
        <f t="shared" si="8"/>
        <v>0</v>
      </c>
      <c r="N70" s="55" t="s">
        <v>20</v>
      </c>
      <c r="P70" s="93"/>
      <c r="R70" s="94"/>
      <c r="S70" s="118"/>
      <c r="T70" s="118"/>
      <c r="U70" s="118"/>
    </row>
    <row r="71" spans="1:21">
      <c r="A71" s="118"/>
      <c r="B71" s="121" t="s">
        <v>21</v>
      </c>
      <c r="C71" s="95" t="s">
        <v>96</v>
      </c>
      <c r="D71" s="96">
        <v>0.68</v>
      </c>
      <c r="E71" s="96">
        <v>0.62</v>
      </c>
      <c r="F71" s="97">
        <f t="shared" si="6"/>
        <v>9.6774193548387233E-2</v>
      </c>
      <c r="G71" s="98">
        <v>3948374</v>
      </c>
      <c r="H71" s="96">
        <v>0.62</v>
      </c>
      <c r="I71" s="97">
        <f t="shared" si="7"/>
        <v>9.6774193548387233E-2</v>
      </c>
      <c r="J71" s="99">
        <v>0.67</v>
      </c>
      <c r="K71" s="99">
        <v>0.69</v>
      </c>
      <c r="L71" s="99">
        <v>0.56999999999999995</v>
      </c>
      <c r="M71" s="97">
        <f t="shared" si="8"/>
        <v>1.4925373134328401E-2</v>
      </c>
      <c r="N71" s="100" t="s">
        <v>20</v>
      </c>
      <c r="O71" s="100"/>
      <c r="P71" s="101"/>
      <c r="Q71" s="102"/>
      <c r="R71" s="103"/>
      <c r="S71" s="118"/>
      <c r="T71" s="118"/>
      <c r="U71" s="118"/>
    </row>
    <row r="72" spans="1:21">
      <c r="A72" s="118"/>
      <c r="B72" s="121"/>
      <c r="C72" s="51" t="s">
        <v>97</v>
      </c>
      <c r="D72" s="89">
        <v>1.29</v>
      </c>
      <c r="E72" s="89">
        <v>1.29</v>
      </c>
      <c r="F72" s="90">
        <f t="shared" si="6"/>
        <v>0</v>
      </c>
      <c r="G72" s="91">
        <v>105327</v>
      </c>
      <c r="H72" s="89">
        <v>1.19</v>
      </c>
      <c r="I72" s="90">
        <f t="shared" si="7"/>
        <v>8.4033613445378297E-2</v>
      </c>
      <c r="J72" s="92">
        <v>0.38</v>
      </c>
      <c r="K72" s="92">
        <v>1.37</v>
      </c>
      <c r="L72" s="92">
        <v>0.38</v>
      </c>
      <c r="M72" s="90">
        <f t="shared" si="8"/>
        <v>2.3947368421052633</v>
      </c>
      <c r="N72" s="55" t="s">
        <v>20</v>
      </c>
      <c r="P72" s="93"/>
      <c r="R72" s="94"/>
      <c r="S72" s="118"/>
      <c r="T72" s="118"/>
      <c r="U72" s="118"/>
    </row>
    <row r="73" spans="1:21">
      <c r="A73" s="118"/>
      <c r="B73" s="121"/>
      <c r="C73" s="95" t="s">
        <v>98</v>
      </c>
      <c r="D73" s="96">
        <v>1.1000000000000001</v>
      </c>
      <c r="E73" s="96">
        <v>1</v>
      </c>
      <c r="F73" s="97">
        <f t="shared" si="6"/>
        <v>0.10000000000000009</v>
      </c>
      <c r="G73" s="98">
        <v>493806</v>
      </c>
      <c r="H73" s="96">
        <v>1.05</v>
      </c>
      <c r="I73" s="97">
        <f t="shared" si="7"/>
        <v>4.7619047619047672E-2</v>
      </c>
      <c r="J73" s="99">
        <v>0.89</v>
      </c>
      <c r="K73" s="99">
        <v>1.1000000000000001</v>
      </c>
      <c r="L73" s="99">
        <v>0.89</v>
      </c>
      <c r="M73" s="97">
        <f>D73/J73-1</f>
        <v>0.23595505617977541</v>
      </c>
      <c r="N73" s="100" t="s">
        <v>20</v>
      </c>
      <c r="O73" s="100"/>
      <c r="P73" s="101"/>
      <c r="Q73" s="102"/>
      <c r="R73" s="103"/>
      <c r="S73" s="118"/>
      <c r="T73" s="118"/>
      <c r="U73" s="118"/>
    </row>
    <row r="74" spans="1:21">
      <c r="A74" s="118"/>
      <c r="B74" s="121"/>
      <c r="C74" s="51" t="s">
        <v>99</v>
      </c>
      <c r="D74" s="89">
        <v>0.43</v>
      </c>
      <c r="E74" s="89">
        <v>0.43</v>
      </c>
      <c r="F74" s="90">
        <f t="shared" si="6"/>
        <v>0</v>
      </c>
      <c r="G74" s="91">
        <v>863042</v>
      </c>
      <c r="H74" s="89">
        <v>0.4</v>
      </c>
      <c r="I74" s="90">
        <f t="shared" si="7"/>
        <v>7.4999999999999956E-2</v>
      </c>
      <c r="J74" s="92">
        <v>0.4</v>
      </c>
      <c r="K74" s="92">
        <v>0.52</v>
      </c>
      <c r="L74" s="92">
        <v>0.4</v>
      </c>
      <c r="M74" s="90">
        <f t="shared" si="8"/>
        <v>7.4999999999999956E-2</v>
      </c>
      <c r="N74" s="55" t="s">
        <v>20</v>
      </c>
      <c r="P74" s="93"/>
      <c r="R74" s="94"/>
      <c r="S74" s="118"/>
      <c r="T74" s="118"/>
      <c r="U74" s="118"/>
    </row>
    <row r="75" spans="1:21">
      <c r="A75" s="118"/>
      <c r="B75" s="121"/>
      <c r="C75" s="95" t="s">
        <v>253</v>
      </c>
      <c r="D75" s="96">
        <v>1.9</v>
      </c>
      <c r="E75" s="96">
        <v>1.9</v>
      </c>
      <c r="F75" s="97">
        <f t="shared" si="6"/>
        <v>0</v>
      </c>
      <c r="G75" s="98">
        <v>1432534</v>
      </c>
      <c r="H75" s="96">
        <v>1.91</v>
      </c>
      <c r="I75" s="97">
        <f t="shared" si="7"/>
        <v>-5.2356020942407877E-3</v>
      </c>
      <c r="J75" s="99">
        <v>2</v>
      </c>
      <c r="K75" s="99">
        <v>2.14</v>
      </c>
      <c r="L75" s="99">
        <v>1.85</v>
      </c>
      <c r="M75" s="97">
        <f t="shared" si="8"/>
        <v>-5.0000000000000044E-2</v>
      </c>
      <c r="N75" s="100" t="s">
        <v>20</v>
      </c>
      <c r="O75" s="100"/>
      <c r="P75" s="101"/>
      <c r="Q75" s="102"/>
      <c r="R75" s="103"/>
      <c r="S75" s="118"/>
      <c r="T75" s="118"/>
      <c r="U75" s="118"/>
    </row>
    <row r="76" spans="1:21">
      <c r="A76" s="118"/>
      <c r="B76" s="121"/>
      <c r="C76" s="51" t="s">
        <v>100</v>
      </c>
      <c r="D76" s="89">
        <v>0.32</v>
      </c>
      <c r="E76" s="89">
        <v>0.32</v>
      </c>
      <c r="F76" s="90">
        <f t="shared" si="6"/>
        <v>0</v>
      </c>
      <c r="G76" s="91">
        <v>566420</v>
      </c>
      <c r="H76" s="89">
        <v>0.32</v>
      </c>
      <c r="I76" s="90">
        <f t="shared" si="7"/>
        <v>0</v>
      </c>
      <c r="J76" s="92">
        <v>0.28000000000000003</v>
      </c>
      <c r="K76" s="92">
        <v>0.39</v>
      </c>
      <c r="L76" s="92">
        <v>0.28000000000000003</v>
      </c>
      <c r="M76" s="90">
        <f t="shared" si="8"/>
        <v>0.14285714285714279</v>
      </c>
      <c r="N76" s="55" t="s">
        <v>20</v>
      </c>
      <c r="P76" s="93"/>
      <c r="R76" s="94"/>
      <c r="S76" s="118"/>
      <c r="T76" s="118"/>
      <c r="U76" s="118"/>
    </row>
    <row r="77" spans="1:21">
      <c r="A77" s="118"/>
      <c r="B77" s="121"/>
      <c r="C77" s="95" t="s">
        <v>101</v>
      </c>
      <c r="D77" s="96">
        <v>4.25</v>
      </c>
      <c r="E77" s="96">
        <v>4</v>
      </c>
      <c r="F77" s="97">
        <f t="shared" si="6"/>
        <v>6.25E-2</v>
      </c>
      <c r="G77" s="98">
        <v>303007</v>
      </c>
      <c r="H77" s="96">
        <v>4</v>
      </c>
      <c r="I77" s="97">
        <f t="shared" si="7"/>
        <v>6.25E-2</v>
      </c>
      <c r="J77" s="99">
        <v>4.5</v>
      </c>
      <c r="K77" s="99">
        <v>4.5</v>
      </c>
      <c r="L77" s="99">
        <v>4</v>
      </c>
      <c r="M77" s="97">
        <f t="shared" si="8"/>
        <v>-5.555555555555558E-2</v>
      </c>
      <c r="N77" s="100" t="s">
        <v>20</v>
      </c>
      <c r="O77" s="100" t="s">
        <v>259</v>
      </c>
      <c r="P77" s="101" t="s">
        <v>281</v>
      </c>
      <c r="Q77" s="102">
        <v>45047</v>
      </c>
      <c r="R77" s="103">
        <v>45064</v>
      </c>
      <c r="S77" s="118"/>
      <c r="T77" s="118"/>
      <c r="U77" s="118"/>
    </row>
    <row r="78" spans="1:21">
      <c r="A78" s="118"/>
      <c r="B78" s="121"/>
      <c r="C78" s="51" t="s">
        <v>102</v>
      </c>
      <c r="D78" s="89">
        <v>0.2</v>
      </c>
      <c r="E78" s="89">
        <v>0.2</v>
      </c>
      <c r="F78" s="90">
        <f t="shared" ref="F78:F98" si="9">D78/E78-1</f>
        <v>0</v>
      </c>
      <c r="G78" s="91">
        <v>0</v>
      </c>
      <c r="H78" s="89">
        <v>0.2</v>
      </c>
      <c r="I78" s="90">
        <f t="shared" ref="I78:I98" si="10">D78/H78-1</f>
        <v>0</v>
      </c>
      <c r="J78" s="92">
        <v>0.2</v>
      </c>
      <c r="K78" s="92">
        <v>0.2</v>
      </c>
      <c r="L78" s="92">
        <v>0.2</v>
      </c>
      <c r="M78" s="90">
        <f t="shared" ref="M78:M98" si="11">D78/J78-1</f>
        <v>0</v>
      </c>
      <c r="N78" s="55" t="s">
        <v>20</v>
      </c>
      <c r="P78" s="93"/>
      <c r="R78" s="94"/>
      <c r="S78" s="118"/>
      <c r="T78" s="118"/>
      <c r="U78" s="118"/>
    </row>
    <row r="79" spans="1:21">
      <c r="A79" s="118"/>
      <c r="B79" s="121"/>
      <c r="C79" s="95" t="s">
        <v>103</v>
      </c>
      <c r="D79" s="96">
        <v>0.4</v>
      </c>
      <c r="E79" s="96">
        <v>0.4</v>
      </c>
      <c r="F79" s="97">
        <f t="shared" si="9"/>
        <v>0</v>
      </c>
      <c r="G79" s="98">
        <v>1978</v>
      </c>
      <c r="H79" s="96">
        <v>0.41</v>
      </c>
      <c r="I79" s="97">
        <f t="shared" si="10"/>
        <v>-2.4390243902438935E-2</v>
      </c>
      <c r="J79" s="99">
        <v>0.46</v>
      </c>
      <c r="K79" s="99">
        <v>0.46</v>
      </c>
      <c r="L79" s="99">
        <v>0.38</v>
      </c>
      <c r="M79" s="97">
        <f t="shared" si="11"/>
        <v>-0.13043478260869568</v>
      </c>
      <c r="N79" s="100" t="s">
        <v>20</v>
      </c>
      <c r="O79" s="100"/>
      <c r="P79" s="101"/>
      <c r="Q79" s="102"/>
      <c r="R79" s="103"/>
      <c r="S79" s="118"/>
      <c r="T79" s="118"/>
      <c r="U79" s="118"/>
    </row>
    <row r="80" spans="1:21">
      <c r="A80" s="118"/>
      <c r="B80" s="121"/>
      <c r="C80" s="51" t="s">
        <v>104</v>
      </c>
      <c r="D80" s="89">
        <v>0.31</v>
      </c>
      <c r="E80" s="89">
        <v>0.31</v>
      </c>
      <c r="F80" s="90">
        <f t="shared" si="9"/>
        <v>0</v>
      </c>
      <c r="G80" s="91">
        <v>346077</v>
      </c>
      <c r="H80" s="89">
        <v>0.28999999999999998</v>
      </c>
      <c r="I80" s="90">
        <f t="shared" si="10"/>
        <v>6.8965517241379448E-2</v>
      </c>
      <c r="J80" s="92">
        <v>0.25</v>
      </c>
      <c r="K80" s="92">
        <v>0.31</v>
      </c>
      <c r="L80" s="92">
        <v>0.25</v>
      </c>
      <c r="M80" s="90">
        <f t="shared" si="11"/>
        <v>0.24</v>
      </c>
      <c r="N80" s="55" t="s">
        <v>20</v>
      </c>
      <c r="P80" s="93"/>
      <c r="R80" s="94"/>
      <c r="S80" s="118"/>
      <c r="T80" s="118"/>
      <c r="U80" s="118"/>
    </row>
    <row r="81" spans="1:21">
      <c r="A81" s="118"/>
      <c r="B81" s="121"/>
      <c r="C81" s="95" t="s">
        <v>105</v>
      </c>
      <c r="D81" s="96">
        <v>0.28000000000000003</v>
      </c>
      <c r="E81" s="96">
        <v>0.28000000000000003</v>
      </c>
      <c r="F81" s="97">
        <f t="shared" si="9"/>
        <v>0</v>
      </c>
      <c r="G81" s="98">
        <v>503949</v>
      </c>
      <c r="H81" s="96">
        <v>0.28000000000000003</v>
      </c>
      <c r="I81" s="97">
        <f t="shared" si="10"/>
        <v>0</v>
      </c>
      <c r="J81" s="99">
        <v>0.28000000000000003</v>
      </c>
      <c r="K81" s="99">
        <v>0.33</v>
      </c>
      <c r="L81" s="99">
        <v>0.26</v>
      </c>
      <c r="M81" s="97">
        <f t="shared" si="11"/>
        <v>0</v>
      </c>
      <c r="N81" s="100" t="s">
        <v>20</v>
      </c>
      <c r="O81" s="100"/>
      <c r="P81" s="101"/>
      <c r="Q81" s="102"/>
      <c r="R81" s="103"/>
      <c r="S81" s="118"/>
      <c r="T81" s="118"/>
      <c r="U81" s="118"/>
    </row>
    <row r="82" spans="1:21">
      <c r="A82" s="118"/>
      <c r="B82" s="121"/>
      <c r="C82" s="51" t="s">
        <v>106</v>
      </c>
      <c r="D82" s="89">
        <v>0.48</v>
      </c>
      <c r="E82" s="89">
        <v>0.48</v>
      </c>
      <c r="F82" s="90">
        <f t="shared" si="9"/>
        <v>0</v>
      </c>
      <c r="G82" s="91">
        <v>0</v>
      </c>
      <c r="H82" s="89">
        <v>0.48</v>
      </c>
      <c r="I82" s="90">
        <f t="shared" si="10"/>
        <v>0</v>
      </c>
      <c r="J82" s="92">
        <v>0.48</v>
      </c>
      <c r="K82" s="92">
        <v>0.48</v>
      </c>
      <c r="L82" s="92">
        <v>0.48</v>
      </c>
      <c r="M82" s="90">
        <f t="shared" si="11"/>
        <v>0</v>
      </c>
      <c r="N82" s="55" t="s">
        <v>20</v>
      </c>
      <c r="P82" s="93"/>
      <c r="R82" s="94"/>
      <c r="S82" s="118"/>
      <c r="T82" s="118"/>
      <c r="U82" s="118"/>
    </row>
    <row r="83" spans="1:21">
      <c r="A83" s="118"/>
      <c r="B83" s="121"/>
      <c r="C83" s="95" t="s">
        <v>107</v>
      </c>
      <c r="D83" s="96">
        <v>0.2</v>
      </c>
      <c r="E83" s="96">
        <v>0.2</v>
      </c>
      <c r="F83" s="97">
        <f t="shared" si="9"/>
        <v>0</v>
      </c>
      <c r="G83" s="98">
        <v>0</v>
      </c>
      <c r="H83" s="96">
        <v>0.2</v>
      </c>
      <c r="I83" s="97">
        <f t="shared" si="10"/>
        <v>0</v>
      </c>
      <c r="J83" s="99">
        <v>0.2</v>
      </c>
      <c r="K83" s="99">
        <v>0.2</v>
      </c>
      <c r="L83" s="99">
        <v>0.2</v>
      </c>
      <c r="M83" s="97">
        <f t="shared" si="11"/>
        <v>0</v>
      </c>
      <c r="N83" s="100" t="s">
        <v>20</v>
      </c>
      <c r="O83" s="100"/>
      <c r="P83" s="101"/>
      <c r="Q83" s="102"/>
      <c r="R83" s="103"/>
      <c r="S83" s="118"/>
      <c r="T83" s="118"/>
      <c r="U83" s="118"/>
    </row>
    <row r="84" spans="1:21">
      <c r="A84" s="118"/>
      <c r="B84" s="121"/>
      <c r="C84" s="51" t="s">
        <v>108</v>
      </c>
      <c r="D84" s="89">
        <v>0.2</v>
      </c>
      <c r="E84" s="89">
        <v>0.2</v>
      </c>
      <c r="F84" s="90">
        <f t="shared" si="9"/>
        <v>0</v>
      </c>
      <c r="G84" s="91">
        <v>1250</v>
      </c>
      <c r="H84" s="89">
        <v>0.2</v>
      </c>
      <c r="I84" s="90">
        <f t="shared" si="10"/>
        <v>0</v>
      </c>
      <c r="J84" s="92">
        <v>0.2</v>
      </c>
      <c r="K84" s="92">
        <v>0.22</v>
      </c>
      <c r="L84" s="92">
        <v>0.2</v>
      </c>
      <c r="M84" s="90">
        <f t="shared" si="11"/>
        <v>0</v>
      </c>
      <c r="N84" s="55" t="s">
        <v>20</v>
      </c>
      <c r="P84" s="93"/>
      <c r="R84" s="94"/>
      <c r="S84" s="118"/>
      <c r="T84" s="118"/>
      <c r="U84" s="118"/>
    </row>
    <row r="85" spans="1:21">
      <c r="A85" s="118"/>
      <c r="B85" s="121"/>
      <c r="C85" s="95" t="s">
        <v>109</v>
      </c>
      <c r="D85" s="96">
        <v>0.2</v>
      </c>
      <c r="E85" s="96">
        <v>0.2</v>
      </c>
      <c r="F85" s="97">
        <f t="shared" si="9"/>
        <v>0</v>
      </c>
      <c r="G85" s="98">
        <v>0</v>
      </c>
      <c r="H85" s="96">
        <v>0.2</v>
      </c>
      <c r="I85" s="97">
        <f t="shared" si="10"/>
        <v>0</v>
      </c>
      <c r="J85" s="99">
        <v>0.2</v>
      </c>
      <c r="K85" s="99">
        <v>0.21</v>
      </c>
      <c r="L85" s="99">
        <v>0.2</v>
      </c>
      <c r="M85" s="97">
        <f t="shared" si="11"/>
        <v>0</v>
      </c>
      <c r="N85" s="100" t="s">
        <v>20</v>
      </c>
      <c r="O85" s="100"/>
      <c r="P85" s="101"/>
      <c r="Q85" s="102"/>
      <c r="R85" s="103"/>
      <c r="S85" s="118"/>
      <c r="T85" s="118"/>
      <c r="U85" s="118"/>
    </row>
    <row r="86" spans="1:21">
      <c r="A86" s="118"/>
      <c r="B86" s="121"/>
      <c r="C86" s="51" t="s">
        <v>228</v>
      </c>
      <c r="D86" s="89">
        <v>0.4</v>
      </c>
      <c r="E86" s="89">
        <v>0.4</v>
      </c>
      <c r="F86" s="90">
        <f t="shared" si="9"/>
        <v>0</v>
      </c>
      <c r="G86" s="91">
        <v>32558</v>
      </c>
      <c r="H86" s="89">
        <v>0.4</v>
      </c>
      <c r="I86" s="90">
        <f t="shared" si="10"/>
        <v>0</v>
      </c>
      <c r="J86" s="92">
        <v>0.42</v>
      </c>
      <c r="K86" s="92">
        <v>0.46</v>
      </c>
      <c r="L86" s="92">
        <v>0.38</v>
      </c>
      <c r="M86" s="90">
        <f t="shared" si="11"/>
        <v>-4.7619047619047561E-2</v>
      </c>
      <c r="N86" s="55" t="s">
        <v>26</v>
      </c>
      <c r="P86" s="93"/>
      <c r="R86" s="94"/>
      <c r="S86" s="118"/>
      <c r="T86" s="118"/>
      <c r="U86" s="118"/>
    </row>
    <row r="87" spans="1:21">
      <c r="A87" s="118"/>
      <c r="B87" s="121" t="s">
        <v>110</v>
      </c>
      <c r="C87" s="95" t="s">
        <v>111</v>
      </c>
      <c r="D87" s="96">
        <v>1.68</v>
      </c>
      <c r="E87" s="96">
        <v>1.68</v>
      </c>
      <c r="F87" s="97">
        <f t="shared" si="9"/>
        <v>0</v>
      </c>
      <c r="G87" s="98">
        <v>0</v>
      </c>
      <c r="H87" s="96">
        <v>1.68</v>
      </c>
      <c r="I87" s="97">
        <f t="shared" si="10"/>
        <v>0</v>
      </c>
      <c r="J87" s="99">
        <v>1.7</v>
      </c>
      <c r="K87" s="99">
        <v>1.7</v>
      </c>
      <c r="L87" s="99">
        <v>1.53</v>
      </c>
      <c r="M87" s="97">
        <f t="shared" si="11"/>
        <v>-1.1764705882352899E-2</v>
      </c>
      <c r="N87" s="100" t="s">
        <v>112</v>
      </c>
      <c r="O87" s="100"/>
      <c r="P87" s="101"/>
      <c r="Q87" s="102"/>
      <c r="R87" s="103"/>
      <c r="S87" s="118"/>
      <c r="T87" s="118"/>
      <c r="U87" s="118"/>
    </row>
    <row r="88" spans="1:21">
      <c r="A88" s="118"/>
      <c r="B88" s="121" t="s">
        <v>21</v>
      </c>
      <c r="C88" s="51" t="s">
        <v>113</v>
      </c>
      <c r="D88" s="89">
        <v>0.5</v>
      </c>
      <c r="E88" s="89">
        <v>0.5</v>
      </c>
      <c r="F88" s="90">
        <f t="shared" si="9"/>
        <v>0</v>
      </c>
      <c r="G88" s="91">
        <v>0</v>
      </c>
      <c r="H88" s="89">
        <v>0.5</v>
      </c>
      <c r="I88" s="90">
        <f t="shared" si="10"/>
        <v>0</v>
      </c>
      <c r="J88" s="92">
        <v>0.5</v>
      </c>
      <c r="K88" s="92">
        <v>0.5</v>
      </c>
      <c r="L88" s="92">
        <v>0.5</v>
      </c>
      <c r="M88" s="90">
        <f t="shared" si="11"/>
        <v>0</v>
      </c>
      <c r="N88" s="55" t="s">
        <v>40</v>
      </c>
      <c r="P88" s="93"/>
      <c r="R88" s="94"/>
      <c r="S88" s="118"/>
      <c r="T88" s="118"/>
      <c r="U88" s="118"/>
    </row>
    <row r="89" spans="1:21">
      <c r="A89" s="118"/>
      <c r="B89" s="121"/>
      <c r="C89" s="95" t="s">
        <v>114</v>
      </c>
      <c r="D89" s="96">
        <v>1.28</v>
      </c>
      <c r="E89" s="96">
        <v>1.28</v>
      </c>
      <c r="F89" s="97">
        <f t="shared" si="9"/>
        <v>0</v>
      </c>
      <c r="G89" s="98">
        <v>0</v>
      </c>
      <c r="H89" s="96">
        <v>1.28</v>
      </c>
      <c r="I89" s="97">
        <f t="shared" si="10"/>
        <v>0</v>
      </c>
      <c r="J89" s="99">
        <v>1.27</v>
      </c>
      <c r="K89" s="99">
        <v>1.28</v>
      </c>
      <c r="L89" s="99">
        <v>1.27</v>
      </c>
      <c r="M89" s="97">
        <f t="shared" si="11"/>
        <v>7.8740157480314821E-3</v>
      </c>
      <c r="N89" s="100" t="s">
        <v>20</v>
      </c>
      <c r="O89" s="100"/>
      <c r="P89" s="101"/>
      <c r="Q89" s="102"/>
      <c r="R89" s="103"/>
      <c r="S89" s="118"/>
      <c r="T89" s="118"/>
      <c r="U89" s="118"/>
    </row>
    <row r="90" spans="1:21">
      <c r="A90" s="118"/>
      <c r="B90" s="121" t="s">
        <v>21</v>
      </c>
      <c r="C90" s="51" t="s">
        <v>115</v>
      </c>
      <c r="D90" s="89">
        <v>3.02</v>
      </c>
      <c r="E90" s="89">
        <v>3.02</v>
      </c>
      <c r="F90" s="90">
        <f t="shared" si="9"/>
        <v>0</v>
      </c>
      <c r="G90" s="91">
        <v>0</v>
      </c>
      <c r="H90" s="89">
        <v>3.02</v>
      </c>
      <c r="I90" s="90">
        <f t="shared" si="10"/>
        <v>0</v>
      </c>
      <c r="J90" s="92">
        <v>3.02</v>
      </c>
      <c r="K90" s="92">
        <v>3.02</v>
      </c>
      <c r="L90" s="92">
        <v>3.02</v>
      </c>
      <c r="M90" s="90">
        <f t="shared" si="11"/>
        <v>0</v>
      </c>
      <c r="N90" s="55" t="s">
        <v>20</v>
      </c>
      <c r="P90" s="93"/>
      <c r="R90" s="94"/>
      <c r="S90" s="118"/>
      <c r="T90" s="118"/>
      <c r="U90" s="118"/>
    </row>
    <row r="91" spans="1:21">
      <c r="A91" s="118"/>
      <c r="B91" s="121" t="s">
        <v>21</v>
      </c>
      <c r="C91" s="95" t="s">
        <v>116</v>
      </c>
      <c r="D91" s="96">
        <v>0.2</v>
      </c>
      <c r="E91" s="96">
        <v>0.2</v>
      </c>
      <c r="F91" s="97">
        <f t="shared" si="9"/>
        <v>0</v>
      </c>
      <c r="G91" s="98">
        <v>0</v>
      </c>
      <c r="H91" s="96">
        <v>0.2</v>
      </c>
      <c r="I91" s="97">
        <f t="shared" si="10"/>
        <v>0</v>
      </c>
      <c r="J91" s="99">
        <v>0.2</v>
      </c>
      <c r="K91" s="99">
        <v>0.2</v>
      </c>
      <c r="L91" s="99">
        <v>0.2</v>
      </c>
      <c r="M91" s="97">
        <f t="shared" si="11"/>
        <v>0</v>
      </c>
      <c r="N91" s="100" t="s">
        <v>40</v>
      </c>
      <c r="O91" s="100"/>
      <c r="P91" s="101"/>
      <c r="Q91" s="102"/>
      <c r="R91" s="103"/>
      <c r="S91" s="118"/>
      <c r="T91" s="118"/>
      <c r="U91" s="118"/>
    </row>
    <row r="92" spans="1:21">
      <c r="A92" s="118"/>
      <c r="B92" s="121" t="s">
        <v>117</v>
      </c>
      <c r="C92" s="51" t="s">
        <v>118</v>
      </c>
      <c r="D92" s="89">
        <v>6</v>
      </c>
      <c r="E92" s="89">
        <v>6</v>
      </c>
      <c r="F92" s="90">
        <f t="shared" si="9"/>
        <v>0</v>
      </c>
      <c r="G92" s="91">
        <v>159135</v>
      </c>
      <c r="H92" s="89">
        <v>5.75</v>
      </c>
      <c r="I92" s="90">
        <f t="shared" si="10"/>
        <v>4.3478260869565188E-2</v>
      </c>
      <c r="J92" s="92">
        <v>5.95</v>
      </c>
      <c r="K92" s="92">
        <v>6.4</v>
      </c>
      <c r="L92" s="92">
        <v>5.75</v>
      </c>
      <c r="M92" s="90">
        <f t="shared" si="11"/>
        <v>8.4033613445377853E-3</v>
      </c>
      <c r="N92" s="55" t="s">
        <v>20</v>
      </c>
      <c r="O92" s="55" t="s">
        <v>259</v>
      </c>
      <c r="P92" s="93" t="s">
        <v>275</v>
      </c>
      <c r="Q92" s="57">
        <v>45033</v>
      </c>
      <c r="R92" s="94">
        <v>45048</v>
      </c>
      <c r="S92" s="118"/>
      <c r="T92" s="118"/>
      <c r="U92" s="118"/>
    </row>
    <row r="93" spans="1:21">
      <c r="A93" s="118"/>
      <c r="B93" s="121" t="s">
        <v>21</v>
      </c>
      <c r="C93" s="95" t="s">
        <v>119</v>
      </c>
      <c r="D93" s="96">
        <v>6.2</v>
      </c>
      <c r="E93" s="96">
        <v>6.2</v>
      </c>
      <c r="F93" s="97">
        <f t="shared" si="9"/>
        <v>0</v>
      </c>
      <c r="G93" s="98">
        <v>840663</v>
      </c>
      <c r="H93" s="96">
        <v>6.1</v>
      </c>
      <c r="I93" s="97">
        <f t="shared" si="10"/>
        <v>1.6393442622950838E-2</v>
      </c>
      <c r="J93" s="99">
        <v>5.95</v>
      </c>
      <c r="K93" s="99">
        <v>6.2</v>
      </c>
      <c r="L93" s="99">
        <v>5.7</v>
      </c>
      <c r="M93" s="97">
        <f t="shared" si="11"/>
        <v>4.2016806722689148E-2</v>
      </c>
      <c r="N93" s="100" t="s">
        <v>20</v>
      </c>
      <c r="O93" s="100" t="s">
        <v>259</v>
      </c>
      <c r="P93" s="101" t="s">
        <v>279</v>
      </c>
      <c r="Q93" s="102">
        <v>45019</v>
      </c>
      <c r="R93" s="103">
        <v>45029</v>
      </c>
      <c r="S93" s="118"/>
      <c r="T93" s="118"/>
      <c r="U93" s="118"/>
    </row>
    <row r="94" spans="1:21">
      <c r="A94" s="118"/>
      <c r="B94" s="121" t="s">
        <v>21</v>
      </c>
      <c r="C94" s="51" t="s">
        <v>120</v>
      </c>
      <c r="D94" s="89">
        <v>0.2</v>
      </c>
      <c r="E94" s="89">
        <v>0.2</v>
      </c>
      <c r="F94" s="90">
        <f t="shared" si="9"/>
        <v>0</v>
      </c>
      <c r="G94" s="91">
        <v>0</v>
      </c>
      <c r="H94" s="89">
        <v>0.2</v>
      </c>
      <c r="I94" s="90">
        <f t="shared" si="10"/>
        <v>0</v>
      </c>
      <c r="J94" s="92">
        <v>0.2</v>
      </c>
      <c r="K94" s="92">
        <v>0.2</v>
      </c>
      <c r="L94" s="92">
        <v>0.2</v>
      </c>
      <c r="M94" s="90">
        <f t="shared" si="11"/>
        <v>0</v>
      </c>
      <c r="N94" s="55" t="s">
        <v>31</v>
      </c>
      <c r="P94" s="93"/>
      <c r="R94" s="94"/>
      <c r="S94" s="118"/>
      <c r="T94" s="118"/>
      <c r="U94" s="118"/>
    </row>
    <row r="95" spans="1:21">
      <c r="A95" s="118"/>
      <c r="B95" s="121" t="s">
        <v>21</v>
      </c>
      <c r="C95" s="95" t="s">
        <v>121</v>
      </c>
      <c r="D95" s="96">
        <v>552.20000000000005</v>
      </c>
      <c r="E95" s="96">
        <v>552.20000000000005</v>
      </c>
      <c r="F95" s="97">
        <f t="shared" si="9"/>
        <v>0</v>
      </c>
      <c r="G95" s="98">
        <v>0</v>
      </c>
      <c r="H95" s="96">
        <v>552.20000000000005</v>
      </c>
      <c r="I95" s="97">
        <f t="shared" si="10"/>
        <v>0</v>
      </c>
      <c r="J95" s="99">
        <v>552.20000000000005</v>
      </c>
      <c r="K95" s="99">
        <v>552.20000000000005</v>
      </c>
      <c r="L95" s="99">
        <v>552.20000000000005</v>
      </c>
      <c r="M95" s="97">
        <f t="shared" si="11"/>
        <v>0</v>
      </c>
      <c r="N95" s="100" t="s">
        <v>40</v>
      </c>
      <c r="O95" s="100"/>
      <c r="P95" s="101"/>
      <c r="Q95" s="102"/>
      <c r="R95" s="103"/>
      <c r="S95" s="118"/>
      <c r="T95" s="118"/>
      <c r="U95" s="118"/>
    </row>
    <row r="96" spans="1:21">
      <c r="A96" s="118"/>
      <c r="B96" s="121" t="s">
        <v>21</v>
      </c>
      <c r="C96" s="51" t="s">
        <v>122</v>
      </c>
      <c r="D96" s="89">
        <v>0.78</v>
      </c>
      <c r="E96" s="89">
        <v>0.75</v>
      </c>
      <c r="F96" s="90">
        <f t="shared" si="9"/>
        <v>4.0000000000000036E-2</v>
      </c>
      <c r="G96" s="91">
        <v>13390175</v>
      </c>
      <c r="H96" s="89">
        <v>0.67</v>
      </c>
      <c r="I96" s="90">
        <f t="shared" si="10"/>
        <v>0.16417910447761197</v>
      </c>
      <c r="J96" s="92">
        <v>1.04</v>
      </c>
      <c r="K96" s="92">
        <v>1.1000000000000001</v>
      </c>
      <c r="L96" s="92">
        <v>0.67</v>
      </c>
      <c r="M96" s="90">
        <f t="shared" si="11"/>
        <v>-0.25</v>
      </c>
      <c r="N96" s="55" t="s">
        <v>20</v>
      </c>
      <c r="P96" s="93"/>
      <c r="R96" s="94"/>
      <c r="S96" s="118"/>
      <c r="T96" s="118"/>
      <c r="U96" s="118"/>
    </row>
    <row r="97" spans="1:33">
      <c r="A97" s="118"/>
      <c r="B97" s="121"/>
      <c r="C97" s="95" t="s">
        <v>123</v>
      </c>
      <c r="D97" s="96">
        <v>11.2</v>
      </c>
      <c r="E97" s="96">
        <v>11.6</v>
      </c>
      <c r="F97" s="97">
        <f t="shared" si="9"/>
        <v>-3.4482758620689724E-2</v>
      </c>
      <c r="G97" s="98">
        <v>4186916</v>
      </c>
      <c r="H97" s="96">
        <v>11.8</v>
      </c>
      <c r="I97" s="97">
        <f t="shared" si="10"/>
        <v>-5.0847457627118731E-2</v>
      </c>
      <c r="J97" s="99">
        <v>14</v>
      </c>
      <c r="K97" s="99">
        <v>15.5</v>
      </c>
      <c r="L97" s="99">
        <v>11.1</v>
      </c>
      <c r="M97" s="97">
        <f t="shared" si="11"/>
        <v>-0.20000000000000007</v>
      </c>
      <c r="N97" s="100" t="s">
        <v>20</v>
      </c>
      <c r="O97" s="100" t="s">
        <v>259</v>
      </c>
      <c r="P97" s="101" t="s">
        <v>274</v>
      </c>
      <c r="Q97" s="102">
        <v>45000</v>
      </c>
      <c r="R97" s="103">
        <v>45013</v>
      </c>
      <c r="S97" s="118"/>
      <c r="T97" s="118"/>
      <c r="U97" s="118"/>
    </row>
    <row r="98" spans="1:33">
      <c r="A98" s="118"/>
      <c r="B98" s="121" t="s">
        <v>21</v>
      </c>
      <c r="C98" s="51" t="s">
        <v>250</v>
      </c>
      <c r="D98" s="89">
        <v>27.5</v>
      </c>
      <c r="E98" s="89">
        <v>28</v>
      </c>
      <c r="F98" s="90">
        <f t="shared" si="9"/>
        <v>-1.7857142857142905E-2</v>
      </c>
      <c r="G98" s="91">
        <v>25398851</v>
      </c>
      <c r="H98" s="89">
        <v>28</v>
      </c>
      <c r="I98" s="90">
        <f t="shared" si="10"/>
        <v>-1.7857142857142905E-2</v>
      </c>
      <c r="J98" s="92">
        <v>24.85</v>
      </c>
      <c r="K98" s="92">
        <v>30</v>
      </c>
      <c r="L98" s="92">
        <v>24.1</v>
      </c>
      <c r="M98" s="90">
        <f t="shared" si="11"/>
        <v>0.10663983903420515</v>
      </c>
      <c r="N98" s="55" t="s">
        <v>20</v>
      </c>
      <c r="P98" s="93"/>
      <c r="R98" s="94"/>
      <c r="S98" s="118"/>
      <c r="T98" s="118"/>
      <c r="U98" s="118"/>
    </row>
    <row r="99" spans="1:33">
      <c r="B99" s="121"/>
      <c r="C99" s="95"/>
      <c r="D99" s="96"/>
      <c r="E99" s="96"/>
      <c r="F99" s="97"/>
      <c r="G99" s="98"/>
      <c r="H99" s="96"/>
      <c r="I99" s="97"/>
      <c r="J99" s="99"/>
      <c r="K99" s="99"/>
      <c r="L99" s="99"/>
      <c r="M99" s="97"/>
      <c r="N99" s="100"/>
      <c r="O99" s="100"/>
      <c r="P99" s="101"/>
      <c r="Q99" s="102"/>
      <c r="R99" s="103"/>
    </row>
    <row r="100" spans="1:33">
      <c r="B100" s="119" t="s">
        <v>124</v>
      </c>
      <c r="C100" s="104"/>
      <c r="D100" s="104" t="s">
        <v>257</v>
      </c>
      <c r="E100" s="104" t="s">
        <v>257</v>
      </c>
      <c r="F100" s="104"/>
      <c r="G100" s="104"/>
      <c r="H100" s="104" t="s">
        <v>257</v>
      </c>
      <c r="I100" s="104"/>
      <c r="J100" s="104" t="s">
        <v>257</v>
      </c>
      <c r="K100" s="104"/>
      <c r="L100" s="104"/>
      <c r="M100" s="104"/>
      <c r="N100" s="104"/>
      <c r="O100" s="104"/>
      <c r="P100" s="104"/>
      <c r="Q100" s="104"/>
      <c r="R100" s="120"/>
    </row>
    <row r="101" spans="1:33">
      <c r="B101" s="88" t="s">
        <v>125</v>
      </c>
      <c r="C101" s="51" t="s">
        <v>126</v>
      </c>
      <c r="D101" s="89">
        <v>5.79</v>
      </c>
      <c r="E101" s="89">
        <v>5.79</v>
      </c>
      <c r="F101" s="90">
        <f t="shared" ref="F101:F107" si="12">D101/E101-1</f>
        <v>0</v>
      </c>
      <c r="G101" s="91">
        <v>0</v>
      </c>
      <c r="H101" s="89">
        <v>5.79</v>
      </c>
      <c r="I101" s="90">
        <f t="shared" ref="I101:I107" si="13">D101/H101-1</f>
        <v>0</v>
      </c>
      <c r="J101" s="92">
        <v>5.79</v>
      </c>
      <c r="K101" s="92">
        <v>5.79</v>
      </c>
      <c r="L101" s="92">
        <v>5.79</v>
      </c>
      <c r="M101" s="90">
        <f>D101/J101-1</f>
        <v>0</v>
      </c>
      <c r="N101" s="55" t="s">
        <v>20</v>
      </c>
      <c r="P101" s="93"/>
      <c r="R101" s="94"/>
    </row>
    <row r="102" spans="1:33">
      <c r="B102" s="88" t="s">
        <v>127</v>
      </c>
      <c r="C102" s="95" t="s">
        <v>128</v>
      </c>
      <c r="D102" s="96">
        <v>2.17</v>
      </c>
      <c r="E102" s="96">
        <v>2.17</v>
      </c>
      <c r="F102" s="97">
        <f t="shared" si="12"/>
        <v>0</v>
      </c>
      <c r="G102" s="98">
        <v>0</v>
      </c>
      <c r="H102" s="96">
        <v>2.17</v>
      </c>
      <c r="I102" s="97">
        <f t="shared" si="13"/>
        <v>0</v>
      </c>
      <c r="J102" s="99">
        <v>2.17</v>
      </c>
      <c r="K102" s="99">
        <v>2.17</v>
      </c>
      <c r="L102" s="99">
        <v>2.17</v>
      </c>
      <c r="M102" s="97">
        <f t="shared" ref="M102:M107" si="14">D102/J102-1</f>
        <v>0</v>
      </c>
      <c r="N102" s="100" t="s">
        <v>20</v>
      </c>
      <c r="O102" s="100"/>
      <c r="P102" s="101"/>
      <c r="Q102" s="102"/>
      <c r="R102" s="103"/>
    </row>
    <row r="103" spans="1:33">
      <c r="B103" s="88" t="s">
        <v>21</v>
      </c>
      <c r="C103" s="51" t="s">
        <v>129</v>
      </c>
      <c r="D103" s="89">
        <v>9.5500000000000007</v>
      </c>
      <c r="E103" s="89">
        <v>9.5500000000000007</v>
      </c>
      <c r="F103" s="90">
        <f t="shared" si="12"/>
        <v>0</v>
      </c>
      <c r="G103" s="91">
        <v>30750</v>
      </c>
      <c r="H103" s="89">
        <v>9.84</v>
      </c>
      <c r="I103" s="90">
        <f t="shared" si="13"/>
        <v>-2.9471544715447107E-2</v>
      </c>
      <c r="J103" s="92">
        <v>9.7899999999999991</v>
      </c>
      <c r="K103" s="92">
        <v>9.89</v>
      </c>
      <c r="L103" s="92">
        <v>9.23</v>
      </c>
      <c r="M103" s="90">
        <f t="shared" si="14"/>
        <v>-2.4514811031664752E-2</v>
      </c>
      <c r="N103" s="55" t="s">
        <v>52</v>
      </c>
      <c r="P103" s="93"/>
      <c r="R103" s="94"/>
    </row>
    <row r="104" spans="1:33">
      <c r="B104" s="88" t="s">
        <v>21</v>
      </c>
      <c r="C104" s="95" t="s">
        <v>130</v>
      </c>
      <c r="D104" s="96">
        <v>6.2</v>
      </c>
      <c r="E104" s="96">
        <v>6.2</v>
      </c>
      <c r="F104" s="97">
        <f t="shared" si="12"/>
        <v>0</v>
      </c>
      <c r="G104" s="98">
        <v>57684</v>
      </c>
      <c r="H104" s="96">
        <v>6.2</v>
      </c>
      <c r="I104" s="97">
        <f t="shared" si="13"/>
        <v>0</v>
      </c>
      <c r="J104" s="99">
        <v>6.15</v>
      </c>
      <c r="K104" s="99">
        <v>6.95</v>
      </c>
      <c r="L104" s="99">
        <v>6.15</v>
      </c>
      <c r="M104" s="97">
        <f t="shared" si="14"/>
        <v>8.1300813008129413E-3</v>
      </c>
      <c r="N104" s="100" t="s">
        <v>20</v>
      </c>
      <c r="O104" s="100"/>
      <c r="P104" s="101"/>
      <c r="Q104" s="102"/>
      <c r="R104" s="103"/>
    </row>
    <row r="105" spans="1:33">
      <c r="B105" s="88" t="s">
        <v>21</v>
      </c>
      <c r="C105" s="51" t="s">
        <v>131</v>
      </c>
      <c r="D105" s="89">
        <v>4.5</v>
      </c>
      <c r="E105" s="89">
        <v>4.2</v>
      </c>
      <c r="F105" s="90">
        <f t="shared" si="12"/>
        <v>7.1428571428571397E-2</v>
      </c>
      <c r="G105" s="91">
        <v>513641</v>
      </c>
      <c r="H105" s="89">
        <v>4.5999999999999996</v>
      </c>
      <c r="I105" s="90">
        <f t="shared" si="13"/>
        <v>-2.1739130434782483E-2</v>
      </c>
      <c r="J105" s="92">
        <v>4.3</v>
      </c>
      <c r="K105" s="92">
        <v>4.8499999999999996</v>
      </c>
      <c r="L105" s="92">
        <v>4.2</v>
      </c>
      <c r="M105" s="90">
        <f t="shared" si="14"/>
        <v>4.6511627906976827E-2</v>
      </c>
      <c r="N105" s="55" t="s">
        <v>20</v>
      </c>
      <c r="O105" s="55" t="s">
        <v>259</v>
      </c>
      <c r="P105" s="93" t="s">
        <v>281</v>
      </c>
      <c r="Q105" s="57">
        <v>45063</v>
      </c>
      <c r="R105" s="94">
        <v>45079</v>
      </c>
      <c r="T105" s="122"/>
      <c r="U105" s="123"/>
      <c r="V105" s="124"/>
      <c r="W105" s="125"/>
      <c r="X105" s="125"/>
      <c r="Y105" s="125"/>
      <c r="Z105" s="124"/>
      <c r="AA105" s="100"/>
      <c r="AB105" s="100"/>
      <c r="AC105" s="126"/>
      <c r="AD105" s="102"/>
      <c r="AE105" s="103"/>
    </row>
    <row r="106" spans="1:33">
      <c r="B106" s="88" t="s">
        <v>21</v>
      </c>
      <c r="C106" s="95" t="s">
        <v>132</v>
      </c>
      <c r="D106" s="96">
        <v>1.45</v>
      </c>
      <c r="E106" s="96">
        <v>1.48</v>
      </c>
      <c r="F106" s="97">
        <f t="shared" si="12"/>
        <v>-2.0270270270270285E-2</v>
      </c>
      <c r="G106" s="98">
        <v>199631</v>
      </c>
      <c r="H106" s="96">
        <v>1.48</v>
      </c>
      <c r="I106" s="97">
        <f t="shared" si="13"/>
        <v>-2.0270270270270285E-2</v>
      </c>
      <c r="J106" s="99">
        <v>1.43</v>
      </c>
      <c r="K106" s="99">
        <v>1.58</v>
      </c>
      <c r="L106" s="99">
        <v>1.43</v>
      </c>
      <c r="M106" s="97">
        <f t="shared" si="14"/>
        <v>1.3986013986013957E-2</v>
      </c>
      <c r="N106" s="100" t="s">
        <v>40</v>
      </c>
      <c r="O106" s="100"/>
      <c r="P106" s="101"/>
      <c r="Q106" s="102"/>
      <c r="R106" s="103"/>
      <c r="S106" s="127"/>
      <c r="T106" s="127"/>
      <c r="U106" s="53"/>
      <c r="V106" s="128"/>
      <c r="W106" s="127"/>
      <c r="X106" s="53"/>
      <c r="Y106" s="52"/>
      <c r="Z106" s="52"/>
      <c r="AA106" s="52"/>
      <c r="AB106" s="53"/>
      <c r="AE106" s="129"/>
      <c r="AF106" s="57"/>
      <c r="AG106" s="94"/>
    </row>
    <row r="107" spans="1:33">
      <c r="B107" s="88" t="s">
        <v>21</v>
      </c>
      <c r="C107" s="51" t="s">
        <v>133</v>
      </c>
      <c r="D107" s="89">
        <v>1.89</v>
      </c>
      <c r="E107" s="89">
        <v>1.89</v>
      </c>
      <c r="F107" s="90">
        <f t="shared" si="12"/>
        <v>0</v>
      </c>
      <c r="G107" s="91">
        <v>0</v>
      </c>
      <c r="H107" s="89">
        <v>1.89</v>
      </c>
      <c r="I107" s="90">
        <f t="shared" si="13"/>
        <v>0</v>
      </c>
      <c r="J107" s="92">
        <v>2.1</v>
      </c>
      <c r="K107" s="92">
        <v>2.1</v>
      </c>
      <c r="L107" s="92">
        <v>1.89</v>
      </c>
      <c r="M107" s="90">
        <f t="shared" si="14"/>
        <v>-0.10000000000000009</v>
      </c>
      <c r="N107" s="55" t="s">
        <v>20</v>
      </c>
      <c r="P107" s="93"/>
      <c r="R107" s="94"/>
    </row>
    <row r="108" spans="1:33">
      <c r="B108" s="88" t="s">
        <v>21</v>
      </c>
      <c r="C108" s="95" t="s">
        <v>21</v>
      </c>
      <c r="D108" s="96" t="s">
        <v>257</v>
      </c>
      <c r="E108" s="96" t="s">
        <v>257</v>
      </c>
      <c r="F108" s="97"/>
      <c r="G108" s="98"/>
      <c r="H108" s="96" t="s">
        <v>257</v>
      </c>
      <c r="I108" s="97"/>
      <c r="J108" s="99" t="s">
        <v>257</v>
      </c>
      <c r="K108" s="99"/>
      <c r="L108" s="99"/>
      <c r="M108" s="97"/>
      <c r="N108" s="100"/>
      <c r="O108" s="100"/>
      <c r="P108" s="101"/>
      <c r="Q108" s="102"/>
      <c r="R108" s="103"/>
    </row>
    <row r="109" spans="1:33">
      <c r="B109" s="119" t="s">
        <v>134</v>
      </c>
      <c r="C109" s="104"/>
      <c r="D109" s="104" t="s">
        <v>257</v>
      </c>
      <c r="E109" s="104" t="s">
        <v>257</v>
      </c>
      <c r="F109" s="104"/>
      <c r="G109" s="104"/>
      <c r="H109" s="104" t="s">
        <v>257</v>
      </c>
      <c r="I109" s="104"/>
      <c r="J109" s="104" t="s">
        <v>257</v>
      </c>
      <c r="K109" s="104"/>
      <c r="L109" s="104"/>
      <c r="M109" s="104"/>
      <c r="N109" s="104"/>
      <c r="O109" s="104"/>
      <c r="P109" s="104"/>
      <c r="Q109" s="104"/>
      <c r="R109" s="120"/>
    </row>
    <row r="110" spans="1:33">
      <c r="B110" s="88" t="s">
        <v>135</v>
      </c>
      <c r="C110" s="95" t="s">
        <v>226</v>
      </c>
      <c r="D110" s="96">
        <v>0.48</v>
      </c>
      <c r="E110" s="96">
        <v>0.48</v>
      </c>
      <c r="F110" s="97">
        <f t="shared" ref="F110:F118" si="15">D110/E110-1</f>
        <v>0</v>
      </c>
      <c r="G110" s="98">
        <v>0</v>
      </c>
      <c r="H110" s="96">
        <v>0.48</v>
      </c>
      <c r="I110" s="97">
        <f t="shared" ref="I110:I118" si="16">D110/H110-1</f>
        <v>0</v>
      </c>
      <c r="J110" s="99">
        <v>0.48</v>
      </c>
      <c r="K110" s="99">
        <v>0.52</v>
      </c>
      <c r="L110" s="99">
        <v>0.45</v>
      </c>
      <c r="M110" s="97">
        <f t="shared" ref="M110:M117" si="17">D110/J110-1</f>
        <v>0</v>
      </c>
      <c r="N110" s="100" t="s">
        <v>20</v>
      </c>
      <c r="O110" s="100"/>
      <c r="P110" s="101"/>
      <c r="Q110" s="102"/>
      <c r="R110" s="103"/>
    </row>
    <row r="111" spans="1:33">
      <c r="A111" s="118"/>
      <c r="B111" s="88" t="s">
        <v>136</v>
      </c>
      <c r="C111" s="51" t="s">
        <v>137</v>
      </c>
      <c r="D111" s="89">
        <v>0.2</v>
      </c>
      <c r="E111" s="89">
        <v>0.2</v>
      </c>
      <c r="F111" s="90">
        <f t="shared" si="15"/>
        <v>0</v>
      </c>
      <c r="G111" s="91">
        <v>0</v>
      </c>
      <c r="H111" s="89">
        <v>0.2</v>
      </c>
      <c r="I111" s="90">
        <f t="shared" si="16"/>
        <v>0</v>
      </c>
      <c r="J111" s="92">
        <v>0.2</v>
      </c>
      <c r="K111" s="92">
        <v>0.2</v>
      </c>
      <c r="L111" s="92">
        <v>0.2</v>
      </c>
      <c r="M111" s="90">
        <f t="shared" si="17"/>
        <v>0</v>
      </c>
      <c r="N111" s="55" t="s">
        <v>52</v>
      </c>
      <c r="P111" s="93"/>
      <c r="R111" s="94"/>
      <c r="S111" s="118"/>
      <c r="T111" s="118"/>
      <c r="U111" s="118"/>
    </row>
    <row r="112" spans="1:33">
      <c r="A112" s="118"/>
      <c r="B112" s="121" t="s">
        <v>138</v>
      </c>
      <c r="C112" s="95" t="s">
        <v>139</v>
      </c>
      <c r="D112" s="96">
        <v>0.87</v>
      </c>
      <c r="E112" s="96">
        <v>0.96</v>
      </c>
      <c r="F112" s="97">
        <f t="shared" si="15"/>
        <v>-9.375E-2</v>
      </c>
      <c r="G112" s="98">
        <v>2547822</v>
      </c>
      <c r="H112" s="96">
        <v>0.96</v>
      </c>
      <c r="I112" s="97">
        <f t="shared" si="16"/>
        <v>-9.375E-2</v>
      </c>
      <c r="J112" s="99">
        <v>0.92</v>
      </c>
      <c r="K112" s="99">
        <v>1.05</v>
      </c>
      <c r="L112" s="99">
        <v>0.81</v>
      </c>
      <c r="M112" s="97">
        <f t="shared" si="17"/>
        <v>-5.4347826086956541E-2</v>
      </c>
      <c r="N112" s="100" t="s">
        <v>20</v>
      </c>
      <c r="O112" s="100"/>
      <c r="P112" s="101"/>
      <c r="Q112" s="102"/>
      <c r="R112" s="103"/>
      <c r="S112" s="118"/>
      <c r="T112" s="118"/>
      <c r="U112" s="118"/>
    </row>
    <row r="113" spans="1:21">
      <c r="A113" s="118"/>
      <c r="B113" s="121"/>
      <c r="C113" s="51" t="s">
        <v>140</v>
      </c>
      <c r="D113" s="89">
        <v>2.12</v>
      </c>
      <c r="E113" s="89">
        <v>2.12</v>
      </c>
      <c r="F113" s="90">
        <f t="shared" si="15"/>
        <v>0</v>
      </c>
      <c r="G113" s="91">
        <v>139402</v>
      </c>
      <c r="H113" s="89">
        <v>2.12</v>
      </c>
      <c r="I113" s="90">
        <f t="shared" si="16"/>
        <v>0</v>
      </c>
      <c r="J113" s="92">
        <v>3.6</v>
      </c>
      <c r="K113" s="92">
        <v>3.6</v>
      </c>
      <c r="L113" s="92">
        <v>2.12</v>
      </c>
      <c r="M113" s="90">
        <f t="shared" si="17"/>
        <v>-0.41111111111111109</v>
      </c>
      <c r="N113" s="55" t="s">
        <v>20</v>
      </c>
      <c r="P113" s="93"/>
      <c r="R113" s="94"/>
      <c r="S113" s="118"/>
      <c r="T113" s="118"/>
      <c r="U113" s="118"/>
    </row>
    <row r="114" spans="1:21">
      <c r="A114" s="118"/>
      <c r="B114" s="121" t="s">
        <v>21</v>
      </c>
      <c r="C114" s="95" t="s">
        <v>141</v>
      </c>
      <c r="D114" s="96">
        <v>2.7</v>
      </c>
      <c r="E114" s="96">
        <v>2.7</v>
      </c>
      <c r="F114" s="97">
        <f t="shared" si="15"/>
        <v>0</v>
      </c>
      <c r="G114" s="98">
        <v>1000</v>
      </c>
      <c r="H114" s="96">
        <v>2.7</v>
      </c>
      <c r="I114" s="97">
        <f t="shared" si="16"/>
        <v>0</v>
      </c>
      <c r="J114" s="99">
        <v>0.79</v>
      </c>
      <c r="K114" s="99">
        <v>2.7</v>
      </c>
      <c r="L114" s="99">
        <v>0.79</v>
      </c>
      <c r="M114" s="97">
        <f t="shared" si="17"/>
        <v>2.4177215189873418</v>
      </c>
      <c r="N114" s="100" t="s">
        <v>40</v>
      </c>
      <c r="O114" s="100"/>
      <c r="P114" s="101"/>
      <c r="Q114" s="102"/>
      <c r="R114" s="103"/>
      <c r="S114" s="118"/>
      <c r="T114" s="118"/>
      <c r="U114" s="118"/>
    </row>
    <row r="115" spans="1:21">
      <c r="A115" s="118"/>
      <c r="B115" s="121" t="s">
        <v>142</v>
      </c>
      <c r="C115" s="51" t="s">
        <v>143</v>
      </c>
      <c r="D115" s="89">
        <v>0.24</v>
      </c>
      <c r="E115" s="89">
        <v>0.23</v>
      </c>
      <c r="F115" s="90">
        <f t="shared" si="15"/>
        <v>4.3478260869565188E-2</v>
      </c>
      <c r="G115" s="91">
        <v>898225</v>
      </c>
      <c r="H115" s="89">
        <v>0.25</v>
      </c>
      <c r="I115" s="90">
        <f t="shared" si="16"/>
        <v>-4.0000000000000036E-2</v>
      </c>
      <c r="J115" s="92">
        <v>0.24</v>
      </c>
      <c r="K115" s="92">
        <v>0.3</v>
      </c>
      <c r="L115" s="92">
        <v>0.23</v>
      </c>
      <c r="M115" s="90">
        <f t="shared" si="17"/>
        <v>0</v>
      </c>
      <c r="N115" s="55" t="s">
        <v>20</v>
      </c>
      <c r="P115" s="93"/>
      <c r="R115" s="94"/>
      <c r="S115" s="118"/>
      <c r="T115" s="118"/>
      <c r="U115" s="118"/>
    </row>
    <row r="116" spans="1:21">
      <c r="A116" s="118"/>
      <c r="B116" s="121" t="s">
        <v>21</v>
      </c>
      <c r="C116" s="95" t="s">
        <v>144</v>
      </c>
      <c r="D116" s="96">
        <v>3.6</v>
      </c>
      <c r="E116" s="96">
        <v>3.6</v>
      </c>
      <c r="F116" s="97">
        <f t="shared" si="15"/>
        <v>0</v>
      </c>
      <c r="G116" s="98">
        <v>4073421</v>
      </c>
      <c r="H116" s="96">
        <v>3.6</v>
      </c>
      <c r="I116" s="97">
        <f t="shared" si="16"/>
        <v>0</v>
      </c>
      <c r="J116" s="99">
        <v>3.5</v>
      </c>
      <c r="K116" s="99">
        <v>3.6</v>
      </c>
      <c r="L116" s="99">
        <v>3.5</v>
      </c>
      <c r="M116" s="97">
        <f t="shared" si="17"/>
        <v>2.8571428571428692E-2</v>
      </c>
      <c r="N116" s="100" t="s">
        <v>20</v>
      </c>
      <c r="O116" s="100"/>
      <c r="P116" s="101"/>
      <c r="Q116" s="102"/>
      <c r="R116" s="103"/>
      <c r="S116" s="118"/>
      <c r="T116" s="118"/>
      <c r="U116" s="118"/>
    </row>
    <row r="117" spans="1:21">
      <c r="B117" s="121" t="s">
        <v>145</v>
      </c>
      <c r="C117" s="51" t="s">
        <v>146</v>
      </c>
      <c r="D117" s="89">
        <v>240</v>
      </c>
      <c r="E117" s="89">
        <v>240</v>
      </c>
      <c r="F117" s="90">
        <f t="shared" si="15"/>
        <v>0</v>
      </c>
      <c r="G117" s="91">
        <v>808581</v>
      </c>
      <c r="H117" s="89">
        <v>233</v>
      </c>
      <c r="I117" s="90">
        <f t="shared" si="16"/>
        <v>3.0042918454935563E-2</v>
      </c>
      <c r="J117" s="92">
        <v>205</v>
      </c>
      <c r="K117" s="92">
        <v>249.5</v>
      </c>
      <c r="L117" s="92">
        <v>215</v>
      </c>
      <c r="M117" s="90">
        <f t="shared" si="17"/>
        <v>0.1707317073170731</v>
      </c>
      <c r="N117" s="55" t="s">
        <v>20</v>
      </c>
      <c r="O117" s="55" t="s">
        <v>259</v>
      </c>
      <c r="P117" s="93" t="s">
        <v>263</v>
      </c>
      <c r="Q117" s="57">
        <v>45013</v>
      </c>
      <c r="R117" s="94">
        <v>45036</v>
      </c>
    </row>
    <row r="118" spans="1:21">
      <c r="A118" s="118"/>
      <c r="B118" s="88"/>
      <c r="C118" s="95" t="s">
        <v>147</v>
      </c>
      <c r="D118" s="96">
        <v>1479</v>
      </c>
      <c r="E118" s="96">
        <v>1420</v>
      </c>
      <c r="F118" s="97">
        <f t="shared" si="15"/>
        <v>4.1549295774647943E-2</v>
      </c>
      <c r="G118" s="98">
        <v>344490</v>
      </c>
      <c r="H118" s="96">
        <v>1420</v>
      </c>
      <c r="I118" s="97">
        <f t="shared" si="16"/>
        <v>4.1549295774647943E-2</v>
      </c>
      <c r="J118" s="99">
        <v>1635</v>
      </c>
      <c r="K118" s="99">
        <v>1660</v>
      </c>
      <c r="L118" s="99">
        <v>1420</v>
      </c>
      <c r="M118" s="97">
        <f>D118/J118-1</f>
        <v>-9.5412844036697253E-2</v>
      </c>
      <c r="N118" s="100" t="s">
        <v>40</v>
      </c>
      <c r="O118" s="100"/>
      <c r="P118" s="101"/>
      <c r="Q118" s="102"/>
      <c r="R118" s="103"/>
      <c r="S118" s="118"/>
      <c r="T118" s="118"/>
      <c r="U118" s="118"/>
    </row>
    <row r="119" spans="1:21">
      <c r="B119" s="121" t="s">
        <v>21</v>
      </c>
      <c r="C119" s="51" t="s">
        <v>21</v>
      </c>
      <c r="D119" s="89"/>
      <c r="E119" s="89"/>
      <c r="F119" s="90"/>
      <c r="G119" s="91"/>
      <c r="H119" s="89"/>
      <c r="I119" s="90"/>
      <c r="J119" s="92"/>
      <c r="K119" s="92"/>
      <c r="L119" s="92"/>
      <c r="M119" s="90"/>
      <c r="P119" s="93"/>
      <c r="R119" s="94"/>
    </row>
    <row r="120" spans="1:21">
      <c r="A120" s="118"/>
      <c r="B120" s="119" t="s">
        <v>148</v>
      </c>
      <c r="C120" s="104"/>
      <c r="D120" s="104" t="s">
        <v>257</v>
      </c>
      <c r="E120" s="104" t="s">
        <v>257</v>
      </c>
      <c r="F120" s="104"/>
      <c r="G120" s="104"/>
      <c r="H120" s="104" t="s">
        <v>257</v>
      </c>
      <c r="I120" s="104"/>
      <c r="J120" s="104" t="s">
        <v>257</v>
      </c>
      <c r="K120" s="104"/>
      <c r="L120" s="104"/>
      <c r="M120" s="104"/>
      <c r="N120" s="104"/>
      <c r="O120" s="104"/>
      <c r="P120" s="104"/>
      <c r="Q120" s="104"/>
      <c r="R120" s="120"/>
      <c r="S120" s="118"/>
      <c r="T120" s="118"/>
      <c r="U120" s="118"/>
    </row>
    <row r="121" spans="1:21">
      <c r="A121" s="118"/>
      <c r="B121" s="121" t="s">
        <v>149</v>
      </c>
      <c r="C121" s="51" t="s">
        <v>150</v>
      </c>
      <c r="D121" s="89">
        <v>62.5</v>
      </c>
      <c r="E121" s="89">
        <v>62.5</v>
      </c>
      <c r="F121" s="90">
        <f t="shared" ref="F121:F130" si="18">D121/E121-1</f>
        <v>0</v>
      </c>
      <c r="G121" s="91">
        <v>0</v>
      </c>
      <c r="H121" s="89">
        <v>62.5</v>
      </c>
      <c r="I121" s="90">
        <f t="shared" ref="I121:I130" si="19">D121/H121-1</f>
        <v>0</v>
      </c>
      <c r="J121" s="92">
        <v>62.5</v>
      </c>
      <c r="K121" s="92">
        <v>62.5</v>
      </c>
      <c r="L121" s="92">
        <v>62.5</v>
      </c>
      <c r="M121" s="90">
        <f t="shared" ref="M121:M130" si="20">D121/J121-1</f>
        <v>0</v>
      </c>
      <c r="N121" s="55" t="s">
        <v>151</v>
      </c>
      <c r="P121" s="93"/>
      <c r="R121" s="94"/>
      <c r="S121" s="118"/>
      <c r="T121" s="118"/>
      <c r="U121" s="118"/>
    </row>
    <row r="122" spans="1:21">
      <c r="A122" s="118"/>
      <c r="B122" s="121" t="s">
        <v>21</v>
      </c>
      <c r="C122" s="95" t="s">
        <v>152</v>
      </c>
      <c r="D122" s="96">
        <v>7</v>
      </c>
      <c r="E122" s="96">
        <v>7</v>
      </c>
      <c r="F122" s="97">
        <f t="shared" si="18"/>
        <v>0</v>
      </c>
      <c r="G122" s="98">
        <v>2907</v>
      </c>
      <c r="H122" s="96">
        <v>7</v>
      </c>
      <c r="I122" s="97">
        <f t="shared" si="19"/>
        <v>0</v>
      </c>
      <c r="J122" s="99">
        <v>6</v>
      </c>
      <c r="K122" s="99">
        <v>7</v>
      </c>
      <c r="L122" s="99">
        <v>6</v>
      </c>
      <c r="M122" s="97">
        <f t="shared" si="20"/>
        <v>0.16666666666666674</v>
      </c>
      <c r="N122" s="100" t="s">
        <v>20</v>
      </c>
      <c r="O122" s="100"/>
      <c r="P122" s="101"/>
      <c r="Q122" s="102"/>
      <c r="R122" s="103"/>
      <c r="S122" s="118"/>
      <c r="T122" s="118"/>
      <c r="U122" s="118"/>
    </row>
    <row r="123" spans="1:21">
      <c r="A123" s="118"/>
      <c r="B123" s="121" t="s">
        <v>21</v>
      </c>
      <c r="C123" s="51" t="s">
        <v>153</v>
      </c>
      <c r="D123" s="89">
        <v>17.899999999999999</v>
      </c>
      <c r="E123" s="89">
        <v>17.899999999999999</v>
      </c>
      <c r="F123" s="90">
        <f t="shared" si="18"/>
        <v>0</v>
      </c>
      <c r="G123" s="91">
        <v>114791</v>
      </c>
      <c r="H123" s="89">
        <v>19</v>
      </c>
      <c r="I123" s="90">
        <f t="shared" si="19"/>
        <v>-5.7894736842105332E-2</v>
      </c>
      <c r="J123" s="92">
        <v>17.8</v>
      </c>
      <c r="K123" s="92">
        <v>20.3</v>
      </c>
      <c r="L123" s="92">
        <v>17.8</v>
      </c>
      <c r="M123" s="90">
        <f t="shared" si="20"/>
        <v>5.6179775280897903E-3</v>
      </c>
      <c r="N123" s="55" t="s">
        <v>20</v>
      </c>
      <c r="O123" s="55" t="s">
        <v>259</v>
      </c>
      <c r="P123" s="93" t="s">
        <v>285</v>
      </c>
      <c r="Q123" s="57">
        <v>45079</v>
      </c>
      <c r="R123" s="94">
        <v>45093</v>
      </c>
      <c r="S123" s="118"/>
      <c r="T123" s="118"/>
      <c r="U123" s="118"/>
    </row>
    <row r="124" spans="1:21">
      <c r="A124" s="118"/>
      <c r="B124" s="121" t="s">
        <v>21</v>
      </c>
      <c r="C124" s="95" t="s">
        <v>154</v>
      </c>
      <c r="D124" s="96">
        <v>97.85</v>
      </c>
      <c r="E124" s="96">
        <v>97.85</v>
      </c>
      <c r="F124" s="97">
        <f t="shared" si="18"/>
        <v>0</v>
      </c>
      <c r="G124" s="98">
        <v>12086</v>
      </c>
      <c r="H124" s="96">
        <v>97.85</v>
      </c>
      <c r="I124" s="97">
        <f t="shared" si="19"/>
        <v>0</v>
      </c>
      <c r="J124" s="99">
        <v>97.75</v>
      </c>
      <c r="K124" s="99">
        <v>99.45</v>
      </c>
      <c r="L124" s="99">
        <v>96</v>
      </c>
      <c r="M124" s="97">
        <f t="shared" si="20"/>
        <v>1.023017902813228E-3</v>
      </c>
      <c r="N124" s="100" t="s">
        <v>20</v>
      </c>
      <c r="O124" s="100" t="s">
        <v>259</v>
      </c>
      <c r="P124" s="101" t="s">
        <v>277</v>
      </c>
      <c r="Q124" s="102">
        <v>45152</v>
      </c>
      <c r="R124" s="103">
        <v>45162</v>
      </c>
      <c r="S124" s="118"/>
      <c r="T124" s="118"/>
      <c r="U124" s="118"/>
    </row>
    <row r="125" spans="1:21">
      <c r="A125" s="118"/>
      <c r="B125" s="121" t="s">
        <v>21</v>
      </c>
      <c r="C125" s="51" t="s">
        <v>155</v>
      </c>
      <c r="D125" s="89">
        <v>270</v>
      </c>
      <c r="E125" s="89">
        <v>290</v>
      </c>
      <c r="F125" s="90">
        <f t="shared" si="18"/>
        <v>-6.8965517241379337E-2</v>
      </c>
      <c r="G125" s="91">
        <v>103166</v>
      </c>
      <c r="H125" s="89">
        <v>288</v>
      </c>
      <c r="I125" s="90">
        <f t="shared" si="19"/>
        <v>-6.25E-2</v>
      </c>
      <c r="J125" s="92">
        <v>261</v>
      </c>
      <c r="K125" s="92">
        <v>290</v>
      </c>
      <c r="L125" s="92">
        <v>261</v>
      </c>
      <c r="M125" s="90">
        <f t="shared" si="20"/>
        <v>3.4482758620689724E-2</v>
      </c>
      <c r="N125" s="55" t="s">
        <v>20</v>
      </c>
      <c r="O125" s="55" t="s">
        <v>259</v>
      </c>
      <c r="P125" s="93" t="s">
        <v>269</v>
      </c>
      <c r="Q125" s="57">
        <v>45016</v>
      </c>
      <c r="R125" s="94">
        <v>45030</v>
      </c>
      <c r="S125" s="118"/>
      <c r="T125" s="118"/>
      <c r="U125" s="118"/>
    </row>
    <row r="126" spans="1:21">
      <c r="A126" s="118"/>
      <c r="B126" s="121" t="s">
        <v>21</v>
      </c>
      <c r="C126" s="95" t="s">
        <v>156</v>
      </c>
      <c r="D126" s="96">
        <v>2.21</v>
      </c>
      <c r="E126" s="96">
        <v>2.21</v>
      </c>
      <c r="F126" s="97">
        <f t="shared" si="18"/>
        <v>0</v>
      </c>
      <c r="G126" s="98">
        <v>1250</v>
      </c>
      <c r="H126" s="96">
        <v>2.21</v>
      </c>
      <c r="I126" s="97">
        <f t="shared" si="19"/>
        <v>0</v>
      </c>
      <c r="J126" s="99">
        <v>2.27</v>
      </c>
      <c r="K126" s="99">
        <v>2.27</v>
      </c>
      <c r="L126" s="99">
        <v>2.21</v>
      </c>
      <c r="M126" s="97">
        <f t="shared" si="20"/>
        <v>-2.6431718061673992E-2</v>
      </c>
      <c r="N126" s="100" t="s">
        <v>20</v>
      </c>
      <c r="O126" s="100"/>
      <c r="P126" s="101"/>
      <c r="Q126" s="102"/>
      <c r="R126" s="103"/>
      <c r="S126" s="118"/>
      <c r="T126" s="118"/>
      <c r="U126" s="118"/>
    </row>
    <row r="127" spans="1:21">
      <c r="A127" s="118"/>
      <c r="B127" s="121" t="s">
        <v>21</v>
      </c>
      <c r="C127" s="51" t="s">
        <v>157</v>
      </c>
      <c r="D127" s="89">
        <v>10</v>
      </c>
      <c r="E127" s="89">
        <v>10</v>
      </c>
      <c r="F127" s="90">
        <f t="shared" si="18"/>
        <v>0</v>
      </c>
      <c r="G127" s="91">
        <v>0</v>
      </c>
      <c r="H127" s="89">
        <v>10</v>
      </c>
      <c r="I127" s="90">
        <f t="shared" si="19"/>
        <v>0</v>
      </c>
      <c r="J127" s="92">
        <v>10</v>
      </c>
      <c r="K127" s="92">
        <v>10</v>
      </c>
      <c r="L127" s="92">
        <v>10</v>
      </c>
      <c r="M127" s="90">
        <f t="shared" si="20"/>
        <v>0</v>
      </c>
      <c r="N127" s="55" t="s">
        <v>20</v>
      </c>
      <c r="P127" s="93"/>
      <c r="R127" s="94"/>
      <c r="S127" s="118"/>
      <c r="T127" s="118"/>
      <c r="U127" s="118"/>
    </row>
    <row r="128" spans="1:21">
      <c r="A128" s="118"/>
      <c r="B128" s="121" t="s">
        <v>21</v>
      </c>
      <c r="C128" s="95" t="s">
        <v>247</v>
      </c>
      <c r="D128" s="96">
        <v>26</v>
      </c>
      <c r="E128" s="96">
        <v>25.85</v>
      </c>
      <c r="F128" s="97">
        <f t="shared" si="18"/>
        <v>5.8027079303675233E-3</v>
      </c>
      <c r="G128" s="98">
        <v>4704021</v>
      </c>
      <c r="H128" s="96">
        <v>25.25</v>
      </c>
      <c r="I128" s="97">
        <f t="shared" si="19"/>
        <v>2.9702970297029729E-2</v>
      </c>
      <c r="J128" s="99">
        <v>24</v>
      </c>
      <c r="K128" s="99">
        <v>27.4</v>
      </c>
      <c r="L128" s="99">
        <v>24</v>
      </c>
      <c r="M128" s="97">
        <f t="shared" si="20"/>
        <v>8.3333333333333259E-2</v>
      </c>
      <c r="N128" s="100" t="s">
        <v>20</v>
      </c>
      <c r="O128" s="100" t="s">
        <v>259</v>
      </c>
      <c r="P128" s="101" t="s">
        <v>270</v>
      </c>
      <c r="Q128" s="102">
        <v>45027</v>
      </c>
      <c r="R128" s="103">
        <v>45044</v>
      </c>
      <c r="S128" s="118"/>
      <c r="T128" s="118"/>
      <c r="U128" s="118"/>
    </row>
    <row r="129" spans="1:21">
      <c r="A129" s="118"/>
      <c r="B129" s="121" t="s">
        <v>55</v>
      </c>
      <c r="C129" s="51" t="s">
        <v>158</v>
      </c>
      <c r="D129" s="89">
        <v>2.2400000000000002</v>
      </c>
      <c r="E129" s="89">
        <v>2.2999999999999998</v>
      </c>
      <c r="F129" s="90">
        <f t="shared" si="18"/>
        <v>-2.608695652173898E-2</v>
      </c>
      <c r="G129" s="91">
        <v>717942</v>
      </c>
      <c r="H129" s="89">
        <v>2.2000000000000002</v>
      </c>
      <c r="I129" s="90">
        <f t="shared" si="19"/>
        <v>1.8181818181818299E-2</v>
      </c>
      <c r="J129" s="92">
        <v>2.0099999999999998</v>
      </c>
      <c r="K129" s="92">
        <v>2.3199999999999998</v>
      </c>
      <c r="L129" s="92">
        <v>2</v>
      </c>
      <c r="M129" s="90">
        <f t="shared" si="20"/>
        <v>0.11442786069651767</v>
      </c>
      <c r="N129" s="55" t="s">
        <v>69</v>
      </c>
      <c r="P129" s="93"/>
      <c r="R129" s="94"/>
      <c r="S129" s="118"/>
      <c r="T129" s="118"/>
      <c r="U129" s="118"/>
    </row>
    <row r="130" spans="1:21">
      <c r="A130" s="118"/>
      <c r="B130" s="121" t="s">
        <v>21</v>
      </c>
      <c r="C130" s="95" t="s">
        <v>227</v>
      </c>
      <c r="D130" s="96">
        <v>5.45</v>
      </c>
      <c r="E130" s="96">
        <v>5.45</v>
      </c>
      <c r="F130" s="97">
        <f t="shared" si="18"/>
        <v>0</v>
      </c>
      <c r="G130" s="98">
        <v>0</v>
      </c>
      <c r="H130" s="96">
        <v>5.45</v>
      </c>
      <c r="I130" s="97">
        <f t="shared" si="19"/>
        <v>0</v>
      </c>
      <c r="J130" s="99">
        <v>5.45</v>
      </c>
      <c r="K130" s="99">
        <v>5.45</v>
      </c>
      <c r="L130" s="99">
        <v>5.45</v>
      </c>
      <c r="M130" s="97">
        <f t="shared" si="20"/>
        <v>0</v>
      </c>
      <c r="N130" s="100" t="s">
        <v>20</v>
      </c>
      <c r="O130" s="100"/>
      <c r="P130" s="101"/>
      <c r="Q130" s="102"/>
      <c r="R130" s="103"/>
      <c r="S130" s="118"/>
      <c r="T130" s="118"/>
      <c r="U130" s="118"/>
    </row>
    <row r="131" spans="1:21">
      <c r="B131" s="121" t="s">
        <v>21</v>
      </c>
      <c r="D131" s="89"/>
      <c r="E131" s="89"/>
      <c r="F131" s="90"/>
      <c r="G131" s="91"/>
      <c r="H131" s="89"/>
      <c r="I131" s="90"/>
      <c r="J131" s="92"/>
      <c r="K131" s="92"/>
      <c r="L131" s="92"/>
      <c r="M131" s="90"/>
      <c r="P131" s="93"/>
      <c r="R131" s="94"/>
    </row>
    <row r="132" spans="1:21">
      <c r="B132" s="119" t="s">
        <v>159</v>
      </c>
      <c r="C132" s="104"/>
      <c r="D132" s="104" t="s">
        <v>257</v>
      </c>
      <c r="E132" s="104" t="s">
        <v>257</v>
      </c>
      <c r="F132" s="104"/>
      <c r="G132" s="104"/>
      <c r="H132" s="104" t="s">
        <v>257</v>
      </c>
      <c r="I132" s="104"/>
      <c r="J132" s="104" t="s">
        <v>257</v>
      </c>
      <c r="K132" s="104"/>
      <c r="L132" s="104"/>
      <c r="M132" s="104"/>
      <c r="N132" s="104"/>
      <c r="O132" s="104"/>
      <c r="P132" s="104"/>
      <c r="Q132" s="104"/>
      <c r="R132" s="120"/>
    </row>
    <row r="133" spans="1:21">
      <c r="B133" s="88" t="s">
        <v>160</v>
      </c>
      <c r="C133" s="51" t="s">
        <v>251</v>
      </c>
      <c r="D133" s="89">
        <v>7.3</v>
      </c>
      <c r="E133" s="89">
        <v>7.3</v>
      </c>
      <c r="F133" s="90">
        <f t="shared" ref="F133:F138" si="21">D133/E133-1</f>
        <v>0</v>
      </c>
      <c r="G133" s="91">
        <v>150</v>
      </c>
      <c r="H133" s="89">
        <v>7.3</v>
      </c>
      <c r="I133" s="90">
        <f t="shared" ref="I133:I138" si="22">D133/H133-1</f>
        <v>0</v>
      </c>
      <c r="J133" s="92">
        <v>7.4</v>
      </c>
      <c r="K133" s="92">
        <v>8.0500000000000007</v>
      </c>
      <c r="L133" s="92">
        <v>7</v>
      </c>
      <c r="M133" s="90">
        <f t="shared" ref="M133:M138" si="23">D133/J133-1</f>
        <v>-1.3513513513513598E-2</v>
      </c>
      <c r="N133" s="55" t="s">
        <v>20</v>
      </c>
      <c r="P133" s="93"/>
      <c r="R133" s="94"/>
    </row>
    <row r="134" spans="1:21">
      <c r="B134" s="88" t="s">
        <v>161</v>
      </c>
      <c r="C134" s="95" t="s">
        <v>162</v>
      </c>
      <c r="D134" s="96">
        <v>6.5</v>
      </c>
      <c r="E134" s="96">
        <v>6.5</v>
      </c>
      <c r="F134" s="97">
        <f t="shared" si="21"/>
        <v>0</v>
      </c>
      <c r="G134" s="98">
        <v>0</v>
      </c>
      <c r="H134" s="96">
        <v>6.5</v>
      </c>
      <c r="I134" s="97">
        <f t="shared" si="22"/>
        <v>0</v>
      </c>
      <c r="J134" s="99">
        <v>6.5</v>
      </c>
      <c r="K134" s="99">
        <v>6.5</v>
      </c>
      <c r="L134" s="99">
        <v>6.5</v>
      </c>
      <c r="M134" s="97">
        <f t="shared" si="23"/>
        <v>0</v>
      </c>
      <c r="N134" s="100" t="s">
        <v>20</v>
      </c>
      <c r="O134" s="100"/>
      <c r="P134" s="101"/>
      <c r="Q134" s="102"/>
      <c r="R134" s="103"/>
    </row>
    <row r="135" spans="1:21">
      <c r="B135" s="88" t="s">
        <v>163</v>
      </c>
      <c r="C135" s="51" t="s">
        <v>164</v>
      </c>
      <c r="D135" s="89">
        <v>3.24</v>
      </c>
      <c r="E135" s="89">
        <v>3.24</v>
      </c>
      <c r="F135" s="90">
        <f t="shared" si="21"/>
        <v>0</v>
      </c>
      <c r="G135" s="91">
        <v>994</v>
      </c>
      <c r="H135" s="89">
        <v>2.98</v>
      </c>
      <c r="I135" s="90">
        <f t="shared" si="22"/>
        <v>8.7248322147650992E-2</v>
      </c>
      <c r="J135" s="92">
        <v>3.98</v>
      </c>
      <c r="K135" s="92">
        <v>4.4000000000000004</v>
      </c>
      <c r="L135" s="92">
        <v>2.98</v>
      </c>
      <c r="M135" s="90">
        <f t="shared" si="23"/>
        <v>-0.18592964824120595</v>
      </c>
      <c r="N135" s="55" t="s">
        <v>20</v>
      </c>
      <c r="P135" s="93"/>
      <c r="R135" s="94"/>
    </row>
    <row r="136" spans="1:21">
      <c r="A136" s="118"/>
      <c r="B136" s="88" t="s">
        <v>165</v>
      </c>
      <c r="C136" s="95" t="s">
        <v>166</v>
      </c>
      <c r="D136" s="96">
        <v>1.3</v>
      </c>
      <c r="E136" s="96">
        <v>1.3</v>
      </c>
      <c r="F136" s="97">
        <f t="shared" si="21"/>
        <v>0</v>
      </c>
      <c r="G136" s="98">
        <v>1937</v>
      </c>
      <c r="H136" s="96">
        <v>1.3</v>
      </c>
      <c r="I136" s="97">
        <f t="shared" si="22"/>
        <v>0</v>
      </c>
      <c r="J136" s="99">
        <v>0.97</v>
      </c>
      <c r="K136" s="99">
        <v>1.49</v>
      </c>
      <c r="L136" s="99">
        <v>0.97</v>
      </c>
      <c r="M136" s="97">
        <f t="shared" si="23"/>
        <v>0.34020618556701043</v>
      </c>
      <c r="N136" s="100" t="s">
        <v>40</v>
      </c>
      <c r="O136" s="100"/>
      <c r="P136" s="101"/>
      <c r="Q136" s="102"/>
      <c r="R136" s="103"/>
      <c r="S136" s="118"/>
      <c r="T136" s="118"/>
      <c r="U136" s="118"/>
    </row>
    <row r="137" spans="1:21">
      <c r="A137" s="118"/>
      <c r="B137" s="121" t="s">
        <v>21</v>
      </c>
      <c r="C137" s="51" t="s">
        <v>208</v>
      </c>
      <c r="D137" s="89">
        <v>0.24</v>
      </c>
      <c r="E137" s="89">
        <v>0.24</v>
      </c>
      <c r="F137" s="90">
        <f t="shared" si="21"/>
        <v>0</v>
      </c>
      <c r="G137" s="91">
        <v>0</v>
      </c>
      <c r="H137" s="89">
        <v>0.24</v>
      </c>
      <c r="I137" s="90">
        <f t="shared" si="22"/>
        <v>0</v>
      </c>
      <c r="J137" s="92">
        <v>0.22</v>
      </c>
      <c r="K137" s="92">
        <v>0.24</v>
      </c>
      <c r="L137" s="92">
        <v>0.22</v>
      </c>
      <c r="M137" s="90">
        <f t="shared" si="23"/>
        <v>9.0909090909090828E-2</v>
      </c>
      <c r="N137" s="55" t="s">
        <v>20</v>
      </c>
      <c r="P137" s="93"/>
      <c r="R137" s="94"/>
      <c r="S137" s="118"/>
      <c r="T137" s="118"/>
      <c r="U137" s="118"/>
    </row>
    <row r="138" spans="1:21">
      <c r="B138" s="121"/>
      <c r="C138" s="95" t="s">
        <v>207</v>
      </c>
      <c r="D138" s="96">
        <v>2.91</v>
      </c>
      <c r="E138" s="96">
        <v>2.91</v>
      </c>
      <c r="F138" s="97">
        <f t="shared" si="21"/>
        <v>0</v>
      </c>
      <c r="G138" s="98">
        <v>0</v>
      </c>
      <c r="H138" s="96">
        <v>2.91</v>
      </c>
      <c r="I138" s="97">
        <f t="shared" si="22"/>
        <v>0</v>
      </c>
      <c r="J138" s="99">
        <v>2.91</v>
      </c>
      <c r="K138" s="99">
        <v>2.91</v>
      </c>
      <c r="L138" s="99">
        <v>2.91</v>
      </c>
      <c r="M138" s="97">
        <f t="shared" si="23"/>
        <v>0</v>
      </c>
      <c r="N138" s="100" t="s">
        <v>52</v>
      </c>
      <c r="O138" s="100"/>
      <c r="P138" s="101"/>
      <c r="Q138" s="102"/>
      <c r="R138" s="103"/>
    </row>
    <row r="139" spans="1:21">
      <c r="B139" s="88" t="s">
        <v>21</v>
      </c>
      <c r="D139" s="89"/>
      <c r="E139" s="89"/>
      <c r="F139" s="90"/>
      <c r="G139" s="91"/>
      <c r="H139" s="89"/>
      <c r="I139" s="90"/>
      <c r="J139" s="92"/>
      <c r="K139" s="92"/>
      <c r="L139" s="92"/>
      <c r="M139" s="90"/>
      <c r="P139" s="93"/>
      <c r="R139" s="94"/>
    </row>
    <row r="140" spans="1:21">
      <c r="B140" s="119" t="s">
        <v>167</v>
      </c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20"/>
    </row>
    <row r="141" spans="1:21">
      <c r="B141" s="88" t="s">
        <v>168</v>
      </c>
      <c r="C141" s="51" t="s">
        <v>169</v>
      </c>
      <c r="D141" s="89">
        <v>5.7</v>
      </c>
      <c r="E141" s="89">
        <v>5.4</v>
      </c>
      <c r="F141" s="90">
        <f t="shared" ref="F141:F149" si="24">D141/E141-1</f>
        <v>5.555555555555558E-2</v>
      </c>
      <c r="G141" s="91">
        <v>21800093</v>
      </c>
      <c r="H141" s="89">
        <v>4.25</v>
      </c>
      <c r="I141" s="90">
        <f>D141/H141-1</f>
        <v>0.34117647058823541</v>
      </c>
      <c r="J141" s="92">
        <v>3.88</v>
      </c>
      <c r="K141" s="92">
        <v>5.7</v>
      </c>
      <c r="L141" s="92">
        <v>3.8</v>
      </c>
      <c r="M141" s="90">
        <f t="shared" ref="M141:M149" si="25">D141/J141-1</f>
        <v>0.46907216494845372</v>
      </c>
      <c r="N141" s="55" t="s">
        <v>20</v>
      </c>
      <c r="P141" s="93"/>
      <c r="R141" s="94"/>
    </row>
    <row r="142" spans="1:21">
      <c r="B142" s="88" t="s">
        <v>170</v>
      </c>
      <c r="C142" s="95" t="s">
        <v>222</v>
      </c>
      <c r="D142" s="96">
        <v>0.28000000000000003</v>
      </c>
      <c r="E142" s="96">
        <v>0.28000000000000003</v>
      </c>
      <c r="F142" s="97">
        <f t="shared" si="24"/>
        <v>0</v>
      </c>
      <c r="G142" s="98">
        <v>954508</v>
      </c>
      <c r="H142" s="96">
        <v>0.28999999999999998</v>
      </c>
      <c r="I142" s="97">
        <f t="shared" ref="I142:I149" si="26">D142/H142-1</f>
        <v>-3.4482758620689502E-2</v>
      </c>
      <c r="J142" s="99">
        <v>0.27</v>
      </c>
      <c r="K142" s="99">
        <v>0.36</v>
      </c>
      <c r="L142" s="99">
        <v>0.27</v>
      </c>
      <c r="M142" s="97">
        <f t="shared" si="25"/>
        <v>3.7037037037036979E-2</v>
      </c>
      <c r="N142" s="100" t="s">
        <v>20</v>
      </c>
      <c r="O142" s="100"/>
      <c r="P142" s="101"/>
      <c r="Q142" s="102"/>
      <c r="R142" s="103"/>
    </row>
    <row r="143" spans="1:21">
      <c r="B143" s="88" t="s">
        <v>171</v>
      </c>
      <c r="C143" s="51" t="s">
        <v>172</v>
      </c>
      <c r="D143" s="89">
        <v>1150</v>
      </c>
      <c r="E143" s="89">
        <v>1150</v>
      </c>
      <c r="F143" s="90">
        <f t="shared" si="24"/>
        <v>0</v>
      </c>
      <c r="G143" s="91">
        <v>2249</v>
      </c>
      <c r="H143" s="89">
        <v>1150</v>
      </c>
      <c r="I143" s="90">
        <f t="shared" si="26"/>
        <v>0</v>
      </c>
      <c r="J143" s="92">
        <v>1100</v>
      </c>
      <c r="K143" s="92">
        <v>1325</v>
      </c>
      <c r="L143" s="92">
        <v>1100</v>
      </c>
      <c r="M143" s="90">
        <f t="shared" si="25"/>
        <v>4.5454545454545414E-2</v>
      </c>
      <c r="N143" s="55" t="s">
        <v>20</v>
      </c>
      <c r="O143" s="55" t="s">
        <v>266</v>
      </c>
      <c r="P143" s="93" t="s">
        <v>267</v>
      </c>
      <c r="Q143" s="57">
        <v>45035</v>
      </c>
      <c r="R143" s="94">
        <v>45056</v>
      </c>
    </row>
    <row r="144" spans="1:21">
      <c r="B144" s="88" t="s">
        <v>21</v>
      </c>
      <c r="C144" s="95" t="s">
        <v>173</v>
      </c>
      <c r="D144" s="96">
        <v>27.95</v>
      </c>
      <c r="E144" s="96">
        <v>27.95</v>
      </c>
      <c r="F144" s="97">
        <f t="shared" si="24"/>
        <v>0</v>
      </c>
      <c r="G144" s="98">
        <v>31841</v>
      </c>
      <c r="H144" s="96">
        <v>27.95</v>
      </c>
      <c r="I144" s="97">
        <f t="shared" si="26"/>
        <v>0</v>
      </c>
      <c r="J144" s="99">
        <v>14.1</v>
      </c>
      <c r="K144" s="99">
        <v>36.85</v>
      </c>
      <c r="L144" s="99">
        <v>14.1</v>
      </c>
      <c r="M144" s="97">
        <f t="shared" si="25"/>
        <v>0.98226950354609932</v>
      </c>
      <c r="N144" s="100" t="s">
        <v>20</v>
      </c>
      <c r="O144" s="100"/>
      <c r="P144" s="101"/>
      <c r="Q144" s="102"/>
      <c r="R144" s="103"/>
    </row>
    <row r="145" spans="1:21">
      <c r="B145" s="88" t="s">
        <v>21</v>
      </c>
      <c r="C145" s="51" t="s">
        <v>174</v>
      </c>
      <c r="D145" s="89">
        <v>38</v>
      </c>
      <c r="E145" s="89">
        <v>38</v>
      </c>
      <c r="F145" s="90">
        <f t="shared" si="24"/>
        <v>0</v>
      </c>
      <c r="G145" s="91">
        <v>125953</v>
      </c>
      <c r="H145" s="89">
        <v>38</v>
      </c>
      <c r="I145" s="90">
        <f>D145/H145-1</f>
        <v>0</v>
      </c>
      <c r="J145" s="92">
        <v>26.5</v>
      </c>
      <c r="K145" s="92">
        <v>46.85</v>
      </c>
      <c r="L145" s="92">
        <v>26.5</v>
      </c>
      <c r="M145" s="90">
        <f t="shared" si="25"/>
        <v>0.4339622641509433</v>
      </c>
      <c r="N145" s="55" t="s">
        <v>20</v>
      </c>
      <c r="P145" s="93"/>
      <c r="R145" s="94"/>
    </row>
    <row r="146" spans="1:21">
      <c r="B146" s="88" t="s">
        <v>21</v>
      </c>
      <c r="C146" s="95" t="s">
        <v>175</v>
      </c>
      <c r="D146" s="96">
        <v>6.8</v>
      </c>
      <c r="E146" s="96">
        <v>6.8</v>
      </c>
      <c r="F146" s="97">
        <f t="shared" si="24"/>
        <v>0</v>
      </c>
      <c r="G146" s="98">
        <v>605984</v>
      </c>
      <c r="H146" s="96">
        <v>6.8</v>
      </c>
      <c r="I146" s="97">
        <f t="shared" si="26"/>
        <v>0</v>
      </c>
      <c r="J146" s="99">
        <v>6.65</v>
      </c>
      <c r="K146" s="99">
        <v>7.5</v>
      </c>
      <c r="L146" s="99">
        <v>6.65</v>
      </c>
      <c r="M146" s="97">
        <f t="shared" si="25"/>
        <v>2.2556390977443552E-2</v>
      </c>
      <c r="N146" s="100" t="s">
        <v>20</v>
      </c>
      <c r="O146" s="100"/>
      <c r="P146" s="101"/>
      <c r="Q146" s="102"/>
      <c r="R146" s="103"/>
    </row>
    <row r="147" spans="1:21">
      <c r="B147" s="88" t="s">
        <v>21</v>
      </c>
      <c r="C147" s="51" t="s">
        <v>223</v>
      </c>
      <c r="D147" s="89">
        <v>17.05</v>
      </c>
      <c r="E147" s="89">
        <v>17.05</v>
      </c>
      <c r="F147" s="90">
        <f t="shared" si="24"/>
        <v>0</v>
      </c>
      <c r="G147" s="91">
        <v>470</v>
      </c>
      <c r="H147" s="89">
        <v>17.05</v>
      </c>
      <c r="I147" s="90">
        <f t="shared" si="26"/>
        <v>0</v>
      </c>
      <c r="J147" s="92">
        <v>18.399999999999999</v>
      </c>
      <c r="K147" s="92">
        <v>19.100000000000001</v>
      </c>
      <c r="L147" s="92">
        <v>15.95</v>
      </c>
      <c r="M147" s="90">
        <f t="shared" si="25"/>
        <v>-7.3369565217391242E-2</v>
      </c>
      <c r="N147" s="55" t="s">
        <v>20</v>
      </c>
      <c r="P147" s="93"/>
      <c r="R147" s="94"/>
    </row>
    <row r="148" spans="1:21">
      <c r="B148" s="88"/>
      <c r="C148" s="95" t="s">
        <v>258</v>
      </c>
      <c r="D148" s="96">
        <v>323</v>
      </c>
      <c r="E148" s="96">
        <v>323</v>
      </c>
      <c r="F148" s="97">
        <f t="shared" si="24"/>
        <v>0</v>
      </c>
      <c r="G148" s="98">
        <v>772</v>
      </c>
      <c r="H148" s="96">
        <v>323</v>
      </c>
      <c r="I148" s="97">
        <f t="shared" si="26"/>
        <v>0</v>
      </c>
      <c r="J148" s="99">
        <v>149</v>
      </c>
      <c r="K148" s="99">
        <v>325</v>
      </c>
      <c r="L148" s="99">
        <v>134</v>
      </c>
      <c r="M148" s="97">
        <f t="shared" si="25"/>
        <v>1.1677852348993287</v>
      </c>
      <c r="N148" s="100" t="s">
        <v>20</v>
      </c>
      <c r="O148" s="100" t="s">
        <v>259</v>
      </c>
      <c r="P148" s="101" t="s">
        <v>264</v>
      </c>
      <c r="Q148" s="102">
        <v>44985</v>
      </c>
      <c r="R148" s="103" t="s">
        <v>265</v>
      </c>
    </row>
    <row r="149" spans="1:21">
      <c r="B149" s="88" t="s">
        <v>21</v>
      </c>
      <c r="C149" s="108" t="s">
        <v>249</v>
      </c>
      <c r="D149" s="109">
        <v>218.8</v>
      </c>
      <c r="E149" s="109">
        <v>218.8</v>
      </c>
      <c r="F149" s="110">
        <f t="shared" si="24"/>
        <v>0</v>
      </c>
      <c r="G149" s="111">
        <v>153198</v>
      </c>
      <c r="H149" s="109">
        <v>218.8</v>
      </c>
      <c r="I149" s="110">
        <f t="shared" si="26"/>
        <v>0</v>
      </c>
      <c r="J149" s="112">
        <v>193</v>
      </c>
      <c r="K149" s="112">
        <v>224</v>
      </c>
      <c r="L149" s="112">
        <v>193</v>
      </c>
      <c r="M149" s="110">
        <f t="shared" si="25"/>
        <v>0.13367875647668392</v>
      </c>
      <c r="N149" s="113" t="s">
        <v>20</v>
      </c>
      <c r="O149" s="113" t="s">
        <v>259</v>
      </c>
      <c r="P149" s="93" t="s">
        <v>482</v>
      </c>
      <c r="Q149" s="115">
        <v>45042</v>
      </c>
      <c r="R149" s="116">
        <v>45079</v>
      </c>
    </row>
    <row r="150" spans="1:21" ht="11.25" customHeight="1">
      <c r="B150" s="88" t="s">
        <v>21</v>
      </c>
      <c r="D150" s="89"/>
      <c r="E150" s="89"/>
      <c r="F150" s="90"/>
      <c r="G150" s="91"/>
      <c r="H150" s="89"/>
      <c r="I150" s="90"/>
      <c r="J150" s="92"/>
      <c r="K150" s="92"/>
      <c r="L150" s="92"/>
      <c r="M150" s="90"/>
      <c r="P150" s="93"/>
      <c r="R150" s="94"/>
    </row>
    <row r="151" spans="1:21" ht="11.25" customHeight="1">
      <c r="A151" s="118"/>
      <c r="B151" s="119" t="s">
        <v>176</v>
      </c>
      <c r="C151" s="104"/>
      <c r="D151" s="104" t="s">
        <v>257</v>
      </c>
      <c r="E151" s="104" t="s">
        <v>257</v>
      </c>
      <c r="F151" s="104"/>
      <c r="G151" s="104"/>
      <c r="H151" s="104" t="s">
        <v>257</v>
      </c>
      <c r="I151" s="104"/>
      <c r="J151" s="104" t="s">
        <v>257</v>
      </c>
      <c r="K151" s="104"/>
      <c r="L151" s="104"/>
      <c r="M151" s="104"/>
      <c r="N151" s="104"/>
      <c r="O151" s="104"/>
      <c r="P151" s="104"/>
      <c r="Q151" s="104"/>
      <c r="R151" s="120"/>
      <c r="S151" s="118"/>
      <c r="T151" s="118"/>
      <c r="U151" s="118"/>
    </row>
    <row r="152" spans="1:21" ht="11.25" customHeight="1">
      <c r="A152" s="118"/>
      <c r="B152" s="121" t="s">
        <v>177</v>
      </c>
      <c r="C152" s="51" t="s">
        <v>178</v>
      </c>
      <c r="D152" s="89">
        <v>0.2</v>
      </c>
      <c r="E152" s="89">
        <v>0.2</v>
      </c>
      <c r="F152" s="90">
        <f t="shared" ref="F152:F171" si="27">D152/E152-1</f>
        <v>0</v>
      </c>
      <c r="G152" s="91">
        <v>0</v>
      </c>
      <c r="H152" s="89">
        <v>0.2</v>
      </c>
      <c r="I152" s="90">
        <f t="shared" ref="I152:I170" si="28">D152/H152-1</f>
        <v>0</v>
      </c>
      <c r="J152" s="92">
        <v>0.2</v>
      </c>
      <c r="K152" s="92">
        <v>0.2</v>
      </c>
      <c r="L152" s="92">
        <v>0.2</v>
      </c>
      <c r="M152" s="90">
        <f t="shared" ref="M152:M171" si="29">D152/J152-1</f>
        <v>0</v>
      </c>
      <c r="N152" s="55" t="s">
        <v>31</v>
      </c>
      <c r="P152" s="93"/>
      <c r="R152" s="94"/>
      <c r="S152" s="118"/>
      <c r="T152" s="118"/>
      <c r="U152" s="118"/>
    </row>
    <row r="153" spans="1:21">
      <c r="A153" s="118"/>
      <c r="B153" s="121" t="s">
        <v>179</v>
      </c>
      <c r="C153" s="95" t="s">
        <v>180</v>
      </c>
      <c r="D153" s="96">
        <v>1.62</v>
      </c>
      <c r="E153" s="96">
        <v>1.62</v>
      </c>
      <c r="F153" s="97">
        <f t="shared" si="27"/>
        <v>0</v>
      </c>
      <c r="G153" s="98">
        <v>0</v>
      </c>
      <c r="H153" s="96">
        <v>1.62</v>
      </c>
      <c r="I153" s="97">
        <f t="shared" si="28"/>
        <v>0</v>
      </c>
      <c r="J153" s="99">
        <v>1.62</v>
      </c>
      <c r="K153" s="99">
        <v>1.62</v>
      </c>
      <c r="L153" s="99">
        <v>1.62</v>
      </c>
      <c r="M153" s="97">
        <f t="shared" si="29"/>
        <v>0</v>
      </c>
      <c r="N153" s="100" t="s">
        <v>20</v>
      </c>
      <c r="O153" s="100"/>
      <c r="P153" s="101"/>
      <c r="Q153" s="102"/>
      <c r="R153" s="103"/>
      <c r="S153" s="118"/>
      <c r="T153" s="118"/>
      <c r="U153" s="118"/>
    </row>
    <row r="154" spans="1:21">
      <c r="A154" s="118"/>
      <c r="B154" s="121" t="s">
        <v>21</v>
      </c>
      <c r="C154" s="51" t="s">
        <v>181</v>
      </c>
      <c r="D154" s="89">
        <v>8.1</v>
      </c>
      <c r="E154" s="89">
        <v>8.1</v>
      </c>
      <c r="F154" s="90">
        <f t="shared" si="27"/>
        <v>0</v>
      </c>
      <c r="G154" s="91">
        <v>265626</v>
      </c>
      <c r="H154" s="89">
        <v>8</v>
      </c>
      <c r="I154" s="90">
        <f t="shared" si="28"/>
        <v>1.2499999999999956E-2</v>
      </c>
      <c r="J154" s="92">
        <v>7</v>
      </c>
      <c r="K154" s="92">
        <v>8.9</v>
      </c>
      <c r="L154" s="92">
        <v>6.8</v>
      </c>
      <c r="M154" s="90">
        <f t="shared" si="29"/>
        <v>0.15714285714285703</v>
      </c>
      <c r="N154" s="55" t="s">
        <v>20</v>
      </c>
      <c r="P154" s="93"/>
      <c r="R154" s="94"/>
      <c r="S154" s="118"/>
      <c r="T154" s="118"/>
      <c r="U154" s="118"/>
    </row>
    <row r="155" spans="1:21">
      <c r="A155" s="118"/>
      <c r="B155" s="121"/>
      <c r="C155" s="95" t="s">
        <v>182</v>
      </c>
      <c r="D155" s="96">
        <v>5</v>
      </c>
      <c r="E155" s="96">
        <v>5</v>
      </c>
      <c r="F155" s="97">
        <f t="shared" si="27"/>
        <v>0</v>
      </c>
      <c r="G155" s="98">
        <v>12105</v>
      </c>
      <c r="H155" s="96">
        <v>5</v>
      </c>
      <c r="I155" s="97">
        <f t="shared" si="28"/>
        <v>0</v>
      </c>
      <c r="J155" s="99">
        <v>5</v>
      </c>
      <c r="K155" s="99">
        <v>5</v>
      </c>
      <c r="L155" s="99">
        <v>5</v>
      </c>
      <c r="M155" s="97">
        <f t="shared" si="29"/>
        <v>0</v>
      </c>
      <c r="N155" s="100" t="s">
        <v>20</v>
      </c>
      <c r="O155" s="100"/>
      <c r="P155" s="101"/>
      <c r="Q155" s="102"/>
      <c r="R155" s="103"/>
      <c r="S155" s="118"/>
      <c r="T155" s="118"/>
      <c r="U155" s="118"/>
    </row>
    <row r="156" spans="1:21">
      <c r="A156" s="118"/>
      <c r="B156" s="121" t="s">
        <v>183</v>
      </c>
      <c r="C156" s="51" t="s">
        <v>184</v>
      </c>
      <c r="D156" s="89">
        <v>0.25</v>
      </c>
      <c r="E156" s="89">
        <v>0.24</v>
      </c>
      <c r="F156" s="90">
        <f t="shared" si="27"/>
        <v>4.1666666666666741E-2</v>
      </c>
      <c r="G156" s="91">
        <v>519486</v>
      </c>
      <c r="H156" s="89">
        <v>0.26</v>
      </c>
      <c r="I156" s="90">
        <f t="shared" si="28"/>
        <v>-3.8461538461538547E-2</v>
      </c>
      <c r="J156" s="92">
        <v>0.28000000000000003</v>
      </c>
      <c r="K156" s="92">
        <v>0.33</v>
      </c>
      <c r="L156" s="92">
        <v>0.24</v>
      </c>
      <c r="M156" s="90">
        <f t="shared" si="29"/>
        <v>-0.10714285714285721</v>
      </c>
      <c r="N156" s="55" t="s">
        <v>20</v>
      </c>
      <c r="P156" s="93"/>
      <c r="R156" s="94"/>
      <c r="S156" s="118"/>
      <c r="T156" s="118"/>
      <c r="U156" s="118"/>
    </row>
    <row r="157" spans="1:21">
      <c r="A157" s="118"/>
      <c r="B157" s="121" t="s">
        <v>185</v>
      </c>
      <c r="C157" s="95" t="s">
        <v>186</v>
      </c>
      <c r="D157" s="96">
        <v>2.77</v>
      </c>
      <c r="E157" s="96">
        <v>2.77</v>
      </c>
      <c r="F157" s="97">
        <f t="shared" si="27"/>
        <v>0</v>
      </c>
      <c r="G157" s="98">
        <v>24000</v>
      </c>
      <c r="H157" s="96">
        <v>2.77</v>
      </c>
      <c r="I157" s="97">
        <f t="shared" si="28"/>
        <v>0</v>
      </c>
      <c r="J157" s="99">
        <v>2.2599999999999998</v>
      </c>
      <c r="K157" s="99">
        <v>2.77</v>
      </c>
      <c r="L157" s="99">
        <v>2.2599999999999998</v>
      </c>
      <c r="M157" s="97">
        <f t="shared" si="29"/>
        <v>0.22566371681415931</v>
      </c>
      <c r="N157" s="100" t="s">
        <v>187</v>
      </c>
      <c r="O157" s="100"/>
      <c r="P157" s="101"/>
      <c r="Q157" s="102"/>
      <c r="R157" s="103"/>
      <c r="S157" s="118"/>
      <c r="T157" s="118"/>
      <c r="U157" s="118"/>
    </row>
    <row r="158" spans="1:21">
      <c r="A158" s="118"/>
      <c r="B158" s="121" t="s">
        <v>21</v>
      </c>
      <c r="C158" s="51" t="s">
        <v>188</v>
      </c>
      <c r="D158" s="89">
        <v>0.89</v>
      </c>
      <c r="E158" s="89">
        <v>0.89</v>
      </c>
      <c r="F158" s="90">
        <f t="shared" si="27"/>
        <v>0</v>
      </c>
      <c r="G158" s="91">
        <v>0</v>
      </c>
      <c r="H158" s="89">
        <v>0.89</v>
      </c>
      <c r="I158" s="90">
        <f t="shared" si="28"/>
        <v>0</v>
      </c>
      <c r="J158" s="92">
        <v>0.82</v>
      </c>
      <c r="K158" s="92">
        <v>0.89</v>
      </c>
      <c r="L158" s="92">
        <v>0.74</v>
      </c>
      <c r="M158" s="90">
        <f t="shared" si="29"/>
        <v>8.5365853658536661E-2</v>
      </c>
      <c r="N158" s="55" t="s">
        <v>20</v>
      </c>
      <c r="P158" s="93"/>
      <c r="R158" s="94"/>
      <c r="S158" s="118"/>
      <c r="T158" s="118"/>
      <c r="U158" s="118"/>
    </row>
    <row r="159" spans="1:21">
      <c r="A159" s="118"/>
      <c r="B159" s="121" t="s">
        <v>189</v>
      </c>
      <c r="C159" s="95" t="s">
        <v>190</v>
      </c>
      <c r="D159" s="96">
        <v>3.98</v>
      </c>
      <c r="E159" s="96">
        <v>3.98</v>
      </c>
      <c r="F159" s="97">
        <f t="shared" si="27"/>
        <v>0</v>
      </c>
      <c r="G159" s="98">
        <v>300</v>
      </c>
      <c r="H159" s="96">
        <v>3.98</v>
      </c>
      <c r="I159" s="97">
        <f t="shared" si="28"/>
        <v>0</v>
      </c>
      <c r="J159" s="99">
        <v>3.2</v>
      </c>
      <c r="K159" s="99">
        <v>3.98</v>
      </c>
      <c r="L159" s="99">
        <v>3.15</v>
      </c>
      <c r="M159" s="97">
        <f t="shared" si="29"/>
        <v>0.24374999999999991</v>
      </c>
      <c r="N159" s="100" t="s">
        <v>191</v>
      </c>
      <c r="O159" s="100"/>
      <c r="P159" s="101"/>
      <c r="Q159" s="102"/>
      <c r="R159" s="103"/>
      <c r="S159" s="118"/>
      <c r="T159" s="118"/>
      <c r="U159" s="118"/>
    </row>
    <row r="160" spans="1:21">
      <c r="A160" s="118"/>
      <c r="B160" s="121" t="s">
        <v>192</v>
      </c>
      <c r="C160" s="51" t="s">
        <v>193</v>
      </c>
      <c r="D160" s="89">
        <v>0.2</v>
      </c>
      <c r="E160" s="89">
        <v>0.2</v>
      </c>
      <c r="F160" s="90">
        <f t="shared" si="27"/>
        <v>0</v>
      </c>
      <c r="G160" s="91">
        <v>0</v>
      </c>
      <c r="H160" s="89">
        <v>0.2</v>
      </c>
      <c r="I160" s="90">
        <f t="shared" si="28"/>
        <v>0</v>
      </c>
      <c r="J160" s="92">
        <v>0.2</v>
      </c>
      <c r="K160" s="92">
        <v>0.2</v>
      </c>
      <c r="L160" s="92">
        <v>0.2</v>
      </c>
      <c r="M160" s="90">
        <f t="shared" si="29"/>
        <v>0</v>
      </c>
      <c r="N160" s="55" t="s">
        <v>20</v>
      </c>
      <c r="P160" s="93"/>
      <c r="R160" s="94"/>
      <c r="S160" s="118"/>
      <c r="T160" s="118"/>
      <c r="U160" s="118"/>
    </row>
    <row r="161" spans="1:21">
      <c r="A161" s="118"/>
      <c r="B161" s="121" t="s">
        <v>194</v>
      </c>
      <c r="C161" s="95" t="s">
        <v>195</v>
      </c>
      <c r="D161" s="96">
        <v>2.5</v>
      </c>
      <c r="E161" s="96">
        <v>2.5</v>
      </c>
      <c r="F161" s="97">
        <f t="shared" si="27"/>
        <v>0</v>
      </c>
      <c r="G161" s="98">
        <v>0</v>
      </c>
      <c r="H161" s="96">
        <v>2.5</v>
      </c>
      <c r="I161" s="97">
        <f t="shared" si="28"/>
        <v>0</v>
      </c>
      <c r="J161" s="99">
        <v>2.76</v>
      </c>
      <c r="K161" s="99">
        <v>2.76</v>
      </c>
      <c r="L161" s="99">
        <v>2.5</v>
      </c>
      <c r="M161" s="97">
        <f t="shared" si="29"/>
        <v>-9.4202898550724612E-2</v>
      </c>
      <c r="N161" s="100" t="s">
        <v>20</v>
      </c>
      <c r="O161" s="100"/>
      <c r="P161" s="101"/>
      <c r="Q161" s="102"/>
      <c r="R161" s="103"/>
      <c r="S161" s="118"/>
      <c r="T161" s="118"/>
      <c r="U161" s="118"/>
    </row>
    <row r="162" spans="1:21">
      <c r="A162" s="118"/>
      <c r="B162" s="121" t="s">
        <v>21</v>
      </c>
      <c r="C162" s="51" t="s">
        <v>196</v>
      </c>
      <c r="D162" s="89">
        <v>1.22</v>
      </c>
      <c r="E162" s="89">
        <v>1.1100000000000001</v>
      </c>
      <c r="F162" s="90">
        <f t="shared" si="27"/>
        <v>9.9099099099098975E-2</v>
      </c>
      <c r="G162" s="91">
        <v>2564000</v>
      </c>
      <c r="H162" s="89">
        <v>1.03</v>
      </c>
      <c r="I162" s="90">
        <f t="shared" si="28"/>
        <v>0.18446601941747565</v>
      </c>
      <c r="J162" s="92">
        <v>1.05</v>
      </c>
      <c r="K162" s="92">
        <v>1.26</v>
      </c>
      <c r="L162" s="92">
        <v>0.99</v>
      </c>
      <c r="M162" s="90">
        <f t="shared" si="29"/>
        <v>0.16190476190476177</v>
      </c>
      <c r="N162" s="55" t="s">
        <v>20</v>
      </c>
      <c r="P162" s="93"/>
      <c r="R162" s="94"/>
      <c r="S162" s="118"/>
      <c r="T162" s="118"/>
      <c r="U162" s="118"/>
    </row>
    <row r="163" spans="1:21">
      <c r="A163" s="118"/>
      <c r="B163" s="121" t="s">
        <v>21</v>
      </c>
      <c r="C163" s="95" t="s">
        <v>197</v>
      </c>
      <c r="D163" s="96">
        <v>2.84</v>
      </c>
      <c r="E163" s="96">
        <v>2.84</v>
      </c>
      <c r="F163" s="97">
        <f t="shared" si="27"/>
        <v>0</v>
      </c>
      <c r="G163" s="98">
        <v>0</v>
      </c>
      <c r="H163" s="96">
        <v>2.84</v>
      </c>
      <c r="I163" s="97">
        <f t="shared" si="28"/>
        <v>0</v>
      </c>
      <c r="J163" s="99">
        <v>2.84</v>
      </c>
      <c r="K163" s="99">
        <v>2.84</v>
      </c>
      <c r="L163" s="99">
        <v>2.84</v>
      </c>
      <c r="M163" s="97">
        <f t="shared" si="29"/>
        <v>0</v>
      </c>
      <c r="N163" s="100" t="s">
        <v>20</v>
      </c>
      <c r="O163" s="100"/>
      <c r="P163" s="101"/>
      <c r="Q163" s="102"/>
      <c r="R163" s="103"/>
      <c r="S163" s="118"/>
      <c r="T163" s="118"/>
      <c r="U163" s="118"/>
    </row>
    <row r="164" spans="1:21">
      <c r="A164" s="118"/>
      <c r="B164" s="121"/>
      <c r="C164" s="51" t="s">
        <v>198</v>
      </c>
      <c r="D164" s="89">
        <v>6.9</v>
      </c>
      <c r="E164" s="89">
        <v>6.9</v>
      </c>
      <c r="F164" s="90">
        <f t="shared" si="27"/>
        <v>0</v>
      </c>
      <c r="G164" s="91">
        <v>1481</v>
      </c>
      <c r="H164" s="89">
        <v>6.9</v>
      </c>
      <c r="I164" s="90">
        <f t="shared" si="28"/>
        <v>0</v>
      </c>
      <c r="J164" s="92">
        <v>6.12</v>
      </c>
      <c r="K164" s="92">
        <v>6.9</v>
      </c>
      <c r="L164" s="92">
        <v>6.05</v>
      </c>
      <c r="M164" s="90">
        <f t="shared" si="29"/>
        <v>0.12745098039215685</v>
      </c>
      <c r="N164" s="55" t="s">
        <v>20</v>
      </c>
      <c r="O164" s="55" t="s">
        <v>259</v>
      </c>
      <c r="P164" s="93" t="s">
        <v>273</v>
      </c>
      <c r="Q164" s="57">
        <v>45005</v>
      </c>
      <c r="R164" s="94">
        <v>45020</v>
      </c>
      <c r="S164" s="118"/>
      <c r="T164" s="118"/>
      <c r="U164" s="118"/>
    </row>
    <row r="165" spans="1:21">
      <c r="A165" s="118"/>
      <c r="B165" s="121" t="s">
        <v>199</v>
      </c>
      <c r="C165" s="95" t="s">
        <v>200</v>
      </c>
      <c r="D165" s="96">
        <v>0.2</v>
      </c>
      <c r="E165" s="96">
        <v>0.2</v>
      </c>
      <c r="F165" s="97">
        <f t="shared" si="27"/>
        <v>0</v>
      </c>
      <c r="G165" s="98">
        <v>0</v>
      </c>
      <c r="H165" s="96">
        <v>0.2</v>
      </c>
      <c r="I165" s="97">
        <f t="shared" si="28"/>
        <v>0</v>
      </c>
      <c r="J165" s="99">
        <v>0.2</v>
      </c>
      <c r="K165" s="99">
        <v>0.2</v>
      </c>
      <c r="L165" s="99">
        <v>0.2</v>
      </c>
      <c r="M165" s="97">
        <f t="shared" si="29"/>
        <v>0</v>
      </c>
      <c r="N165" s="100" t="s">
        <v>20</v>
      </c>
      <c r="O165" s="100"/>
      <c r="P165" s="101"/>
      <c r="Q165" s="102"/>
      <c r="R165" s="103"/>
      <c r="S165" s="118"/>
      <c r="T165" s="118"/>
      <c r="U165" s="118"/>
    </row>
    <row r="166" spans="1:21">
      <c r="A166" s="118"/>
      <c r="B166" s="121" t="s">
        <v>201</v>
      </c>
      <c r="C166" s="51" t="s">
        <v>202</v>
      </c>
      <c r="D166" s="89">
        <v>1.29</v>
      </c>
      <c r="E166" s="89">
        <v>1.29</v>
      </c>
      <c r="F166" s="90">
        <f t="shared" si="27"/>
        <v>0</v>
      </c>
      <c r="G166" s="91">
        <v>16520</v>
      </c>
      <c r="H166" s="89">
        <v>1.29</v>
      </c>
      <c r="I166" s="90">
        <f t="shared" si="28"/>
        <v>0</v>
      </c>
      <c r="J166" s="92">
        <v>1.29</v>
      </c>
      <c r="K166" s="92">
        <v>1.32</v>
      </c>
      <c r="L166" s="92">
        <v>1.1599999999999999</v>
      </c>
      <c r="M166" s="90">
        <f t="shared" si="29"/>
        <v>0</v>
      </c>
      <c r="N166" s="55" t="s">
        <v>40</v>
      </c>
      <c r="P166" s="93"/>
      <c r="R166" s="94"/>
      <c r="S166" s="118"/>
      <c r="T166" s="118"/>
      <c r="U166" s="118"/>
    </row>
    <row r="167" spans="1:21">
      <c r="A167" s="118"/>
      <c r="B167" s="121" t="s">
        <v>21</v>
      </c>
      <c r="C167" s="95" t="s">
        <v>203</v>
      </c>
      <c r="D167" s="96">
        <v>2.2000000000000002</v>
      </c>
      <c r="E167" s="96">
        <v>2.2000000000000002</v>
      </c>
      <c r="F167" s="97">
        <f t="shared" si="27"/>
        <v>0</v>
      </c>
      <c r="G167" s="98">
        <v>0</v>
      </c>
      <c r="H167" s="96">
        <v>2.2000000000000002</v>
      </c>
      <c r="I167" s="97">
        <f t="shared" si="28"/>
        <v>0</v>
      </c>
      <c r="J167" s="99">
        <v>2.2000000000000002</v>
      </c>
      <c r="K167" s="99">
        <v>2.2000000000000002</v>
      </c>
      <c r="L167" s="99">
        <v>2.2000000000000002</v>
      </c>
      <c r="M167" s="97">
        <f t="shared" si="29"/>
        <v>0</v>
      </c>
      <c r="N167" s="100" t="s">
        <v>20</v>
      </c>
      <c r="O167" s="100"/>
      <c r="P167" s="101"/>
      <c r="Q167" s="102"/>
      <c r="R167" s="103"/>
      <c r="S167" s="118"/>
      <c r="T167" s="118"/>
      <c r="U167" s="118"/>
    </row>
    <row r="168" spans="1:21">
      <c r="A168" s="118"/>
      <c r="B168" s="121" t="s">
        <v>21</v>
      </c>
      <c r="C168" s="51" t="s">
        <v>204</v>
      </c>
      <c r="D168" s="89">
        <v>2</v>
      </c>
      <c r="E168" s="89">
        <v>2</v>
      </c>
      <c r="F168" s="90">
        <f t="shared" si="27"/>
        <v>0</v>
      </c>
      <c r="G168" s="91">
        <v>22076</v>
      </c>
      <c r="H168" s="89">
        <v>2</v>
      </c>
      <c r="I168" s="90">
        <f t="shared" si="28"/>
        <v>0</v>
      </c>
      <c r="J168" s="92">
        <v>1.9</v>
      </c>
      <c r="K168" s="92">
        <v>2.1</v>
      </c>
      <c r="L168" s="92">
        <v>1.76</v>
      </c>
      <c r="M168" s="90">
        <f t="shared" si="29"/>
        <v>5.2631578947368363E-2</v>
      </c>
      <c r="N168" s="55" t="s">
        <v>40</v>
      </c>
      <c r="P168" s="93"/>
      <c r="R168" s="94"/>
      <c r="S168" s="118"/>
      <c r="T168" s="118"/>
      <c r="U168" s="118"/>
    </row>
    <row r="169" spans="1:21">
      <c r="A169" s="118"/>
      <c r="B169" s="121" t="s">
        <v>205</v>
      </c>
      <c r="C169" s="95" t="s">
        <v>206</v>
      </c>
      <c r="D169" s="96">
        <v>0.37</v>
      </c>
      <c r="E169" s="96">
        <v>0.37</v>
      </c>
      <c r="F169" s="97">
        <f t="shared" si="27"/>
        <v>0</v>
      </c>
      <c r="G169" s="98">
        <v>12150</v>
      </c>
      <c r="H169" s="96">
        <v>0.37</v>
      </c>
      <c r="I169" s="97">
        <f t="shared" si="28"/>
        <v>0</v>
      </c>
      <c r="J169" s="99">
        <v>0.25</v>
      </c>
      <c r="K169" s="99">
        <v>0.38</v>
      </c>
      <c r="L169" s="99">
        <v>0.25</v>
      </c>
      <c r="M169" s="97">
        <f t="shared" si="29"/>
        <v>0.48</v>
      </c>
      <c r="N169" s="100" t="s">
        <v>20</v>
      </c>
      <c r="O169" s="100"/>
      <c r="P169" s="101"/>
      <c r="Q169" s="102"/>
      <c r="R169" s="103"/>
      <c r="S169" s="118"/>
      <c r="T169" s="118"/>
      <c r="U169" s="118"/>
    </row>
    <row r="170" spans="1:21">
      <c r="A170" s="118"/>
      <c r="B170" s="121" t="s">
        <v>209</v>
      </c>
      <c r="C170" s="51" t="s">
        <v>210</v>
      </c>
      <c r="D170" s="89">
        <v>0.97</v>
      </c>
      <c r="E170" s="89">
        <v>1.07</v>
      </c>
      <c r="F170" s="90">
        <f t="shared" si="27"/>
        <v>-9.3457943925233766E-2</v>
      </c>
      <c r="G170" s="91">
        <v>2154967</v>
      </c>
      <c r="H170" s="89">
        <v>1</v>
      </c>
      <c r="I170" s="90">
        <f t="shared" si="28"/>
        <v>-3.0000000000000027E-2</v>
      </c>
      <c r="J170" s="92">
        <v>1.01</v>
      </c>
      <c r="K170" s="92">
        <v>1.1399999999999999</v>
      </c>
      <c r="L170" s="92">
        <v>0.93</v>
      </c>
      <c r="M170" s="90">
        <f t="shared" si="29"/>
        <v>-3.9603960396039639E-2</v>
      </c>
      <c r="N170" s="55" t="s">
        <v>20</v>
      </c>
      <c r="P170" s="93"/>
      <c r="R170" s="94"/>
      <c r="S170" s="118"/>
      <c r="T170" s="118"/>
      <c r="U170" s="118"/>
    </row>
    <row r="171" spans="1:21">
      <c r="B171" s="130"/>
      <c r="C171" s="131" t="s">
        <v>211</v>
      </c>
      <c r="D171" s="132">
        <v>2.48</v>
      </c>
      <c r="E171" s="132">
        <v>2.48</v>
      </c>
      <c r="F171" s="133">
        <f t="shared" si="27"/>
        <v>0</v>
      </c>
      <c r="G171" s="134">
        <v>0</v>
      </c>
      <c r="H171" s="132">
        <v>2.48</v>
      </c>
      <c r="I171" s="133">
        <f>D171/H171-1</f>
        <v>0</v>
      </c>
      <c r="J171" s="135">
        <v>2.48</v>
      </c>
      <c r="K171" s="135">
        <v>2.48</v>
      </c>
      <c r="L171" s="135">
        <v>2.48</v>
      </c>
      <c r="M171" s="133">
        <f t="shared" si="29"/>
        <v>0</v>
      </c>
      <c r="N171" s="136" t="s">
        <v>20</v>
      </c>
      <c r="O171" s="136"/>
      <c r="P171" s="137"/>
      <c r="Q171" s="138"/>
      <c r="R171" s="139"/>
    </row>
    <row r="172" spans="1:21">
      <c r="P172" s="129"/>
    </row>
    <row r="173" spans="1:21">
      <c r="P173" s="129"/>
    </row>
    <row r="174" spans="1:21">
      <c r="P174" s="129"/>
    </row>
    <row r="175" spans="1:21">
      <c r="P175" s="129"/>
    </row>
    <row r="176" spans="1:21">
      <c r="P176" s="129"/>
    </row>
    <row r="177" spans="16:16">
      <c r="P177" s="129"/>
    </row>
    <row r="178" spans="16:16">
      <c r="P178" s="129"/>
    </row>
    <row r="179" spans="16:16">
      <c r="P179" s="129"/>
    </row>
    <row r="180" spans="16:16">
      <c r="P180" s="129"/>
    </row>
    <row r="181" spans="16:16">
      <c r="P181" s="129"/>
    </row>
    <row r="182" spans="16:16">
      <c r="P182" s="129"/>
    </row>
    <row r="183" spans="16:16">
      <c r="P183" s="129"/>
    </row>
    <row r="184" spans="16:16">
      <c r="P184" s="129"/>
    </row>
  </sheetData>
  <conditionalFormatting sqref="F5:F14 F16:F17 F25:F29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F5:F17 F25:F29">
    <cfRule type="iconSet" priority="493">
      <iconSet iconSet="3Arrows">
        <cfvo type="percent" val="0"/>
        <cfvo type="num" val="0"/>
        <cfvo type="num" val="0" gte="0"/>
      </iconSet>
    </cfRule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F5:F48">
    <cfRule type="cellIs" dxfId="4" priority="56" operator="greaterThan">
      <formula>0.1</formula>
    </cfRule>
  </conditionalFormatting>
  <conditionalFormatting sqref="F12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377">
      <iconSet iconSet="3Arrows">
        <cfvo type="percent" val="0"/>
        <cfvo type="percent" val="33"/>
        <cfvo type="percent" val="67"/>
      </iconSet>
    </cfRule>
  </conditionalFormatting>
  <conditionalFormatting sqref="F15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7">
      <iconSet iconSet="3Arrows">
        <cfvo type="percent" val="0"/>
        <cfvo type="num" val="0"/>
        <cfvo type="num" val="0" gte="0"/>
      </iconSet>
    </cfRule>
    <cfRule type="iconSet" priority="418">
      <iconSet iconSet="3Arrows">
        <cfvo type="percent" val="0"/>
        <cfvo type="num" val="0"/>
        <cfvo type="num" val="0" gte="0"/>
      </iconSet>
    </cfRule>
    <cfRule type="iconSet" priority="419">
      <iconSet iconSet="3Arrows">
        <cfvo type="percent" val="0"/>
        <cfvo type="num" val="0"/>
        <cfvo type="num" val="0" gte="0"/>
      </iconSet>
    </cfRule>
    <cfRule type="iconSet" priority="420">
      <iconSet iconSet="3Arrows">
        <cfvo type="percent" val="0"/>
        <cfvo type="num" val="0"/>
        <cfvo type="num" val="0" gte="0"/>
      </iconSet>
    </cfRule>
    <cfRule type="iconSet" priority="421">
      <iconSet iconSet="3Arrows">
        <cfvo type="percent" val="0"/>
        <cfvo type="num" val="0"/>
        <cfvo type="num" val="0" gte="0"/>
      </iconSet>
    </cfRule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6">
      <iconSet iconSet="3Arrows">
        <cfvo type="percent" val="0"/>
        <cfvo type="num" val="0"/>
        <cfvo type="num" val="0" gte="0"/>
      </iconSet>
    </cfRule>
    <cfRule type="iconSet" priority="447">
      <iconSet iconSet="3Arrows">
        <cfvo type="percent" val="0"/>
        <cfvo type="num" val="0"/>
        <cfvo type="num" val="0" gte="0"/>
      </iconSet>
    </cfRule>
    <cfRule type="iconSet" priority="448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0">
      <iconSet iconSet="3Arrows">
        <cfvo type="percent" val="0"/>
        <cfvo type="num" val="0"/>
        <cfvo type="num" val="0" gte="0"/>
      </iconSet>
    </cfRule>
    <cfRule type="iconSet" priority="441">
      <iconSet iconSet="3Arrows">
        <cfvo type="percent" val="0"/>
        <cfvo type="num" val="0"/>
        <cfvo type="num" val="0" gte="0"/>
      </iconSet>
    </cfRule>
    <cfRule type="iconSet" priority="442">
      <iconSet iconSet="3Arrows">
        <cfvo type="percent" val="0"/>
        <cfvo type="num" val="0"/>
        <cfvo type="num" val="0" gte="0"/>
      </iconSet>
    </cfRule>
    <cfRule type="iconSet" priority="443">
      <iconSet iconSet="3Arrows">
        <cfvo type="percent" val="0"/>
        <cfvo type="num" val="0"/>
        <cfvo type="num" val="0" gte="0"/>
      </iconSet>
    </cfRule>
    <cfRule type="iconSet" priority="444">
      <iconSet iconSet="3Arrows">
        <cfvo type="percent" val="0"/>
        <cfvo type="num" val="0"/>
        <cfvo type="num" val="0" gte="0"/>
      </iconSet>
    </cfRule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4">
      <iconSet iconSet="3Arrows">
        <cfvo type="percent" val="0"/>
        <cfvo type="num" val="0"/>
        <cfvo type="num" val="0" gte="0"/>
      </iconSet>
    </cfRule>
    <cfRule type="iconSet" priority="435">
      <iconSet iconSet="3Arrows">
        <cfvo type="percent" val="0"/>
        <cfvo type="num" val="0"/>
        <cfvo type="num" val="0" gte="0"/>
      </iconSet>
    </cfRule>
    <cfRule type="iconSet" priority="436">
      <iconSet iconSet="3Arrows">
        <cfvo type="percent" val="0"/>
        <cfvo type="num" val="0"/>
        <cfvo type="num" val="0" gte="0"/>
      </iconSet>
    </cfRule>
    <cfRule type="iconSet" priority="437">
      <iconSet iconSet="3Arrows">
        <cfvo type="percent" val="0"/>
        <cfvo type="num" val="0"/>
        <cfvo type="num" val="0" gte="0"/>
      </iconSet>
    </cfRule>
    <cfRule type="iconSet" priority="438">
      <iconSet iconSet="3Arrows">
        <cfvo type="percent" val="0"/>
        <cfvo type="num" val="0"/>
        <cfvo type="num" val="0" gte="0"/>
      </iconSet>
    </cfRule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8">
      <iconSet iconSet="3Arrows">
        <cfvo type="percent" val="0"/>
        <cfvo type="num" val="0"/>
        <cfvo type="num" val="0" gte="0"/>
      </iconSet>
    </cfRule>
    <cfRule type="iconSet" priority="429">
      <iconSet iconSet="3Arrows">
        <cfvo type="percent" val="0"/>
        <cfvo type="num" val="0"/>
        <cfvo type="num" val="0" gte="0"/>
      </iconSet>
    </cfRule>
    <cfRule type="iconSet" priority="430">
      <iconSet iconSet="3Arrows">
        <cfvo type="percent" val="0"/>
        <cfvo type="num" val="0"/>
        <cfvo type="num" val="0" gte="0"/>
      </iconSet>
    </cfRule>
    <cfRule type="iconSet" priority="431">
      <iconSet iconSet="3Arrows">
        <cfvo type="percent" val="0"/>
        <cfvo type="num" val="0"/>
        <cfvo type="num" val="0" gte="0"/>
      </iconSet>
    </cfRule>
    <cfRule type="iconSet" priority="432">
      <iconSet iconSet="3Arrows">
        <cfvo type="percent" val="0"/>
        <cfvo type="num" val="0"/>
        <cfvo type="num" val="0" gte="0"/>
      </iconSet>
    </cfRule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F30:F3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F32 F34:F48 F50:F99 F110:F119 F121:F131 F133:F139 F141:F147 F149:F150 F152:F153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50:F99 F110:F119 F121:F131 F133:F139 F141:F147 F149:F150">
    <cfRule type="cellIs" dxfId="3" priority="65" operator="greaterThan">
      <formula>0.1</formula>
    </cfRule>
  </conditionalFormatting>
  <conditionalFormatting sqref="F101:F108">
    <cfRule type="cellIs" dxfId="2" priority="14" operator="greaterThan">
      <formula>0.1</formula>
    </cfRule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10:F119">
    <cfRule type="iconSet" priority="66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4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2:F171">
    <cfRule type="cellIs" dxfId="1" priority="8" operator="greaterThan">
      <formula>0.1</formula>
    </cfRule>
  </conditionalFormatting>
  <conditionalFormatting sqref="F154:F17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5:I14 I16:I17 I25:I29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I5:I17 I25:I29">
    <cfRule type="iconSet" priority="358">
      <iconSet iconSet="3Arrows">
        <cfvo type="percent" val="0"/>
        <cfvo type="num" val="0"/>
        <cfvo type="num" val="0" gte="0"/>
      </iconSet>
    </cfRule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42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2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  <cfRule type="iconSet" priority="284">
      <iconSet iconSet="3Arrows">
        <cfvo type="percent" val="0"/>
        <cfvo type="num" val="0"/>
        <cfvo type="num" val="0" gte="0"/>
      </iconSet>
    </cfRule>
    <cfRule type="iconSet" priority="285">
      <iconSet iconSet="3Arrows">
        <cfvo type="percent" val="0"/>
        <cfvo type="num" val="0"/>
        <cfvo type="num" val="0" gte="0"/>
      </iconSet>
    </cfRule>
    <cfRule type="iconSet" priority="286">
      <iconSet iconSet="3Arrows">
        <cfvo type="percent" val="0"/>
        <cfvo type="num" val="0"/>
        <cfvo type="num" val="0" gte="0"/>
      </iconSet>
    </cfRule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3">
      <iconSet iconSet="3Arrows">
        <cfvo type="percent" val="0"/>
        <cfvo type="num" val="0"/>
        <cfvo type="num" val="0" gte="0"/>
      </iconSet>
    </cfRule>
    <cfRule type="iconSet" priority="324">
      <iconSet iconSet="3Arrows">
        <cfvo type="percent" val="0"/>
        <cfvo type="num" val="0"/>
        <cfvo type="num" val="0" gte="0"/>
      </iconSet>
    </cfRule>
    <cfRule type="iconSet" priority="325">
      <iconSet iconSet="3Arrows">
        <cfvo type="percent" val="0"/>
        <cfvo type="num" val="0"/>
        <cfvo type="num" val="0" gte="0"/>
      </iconSet>
    </cfRule>
    <cfRule type="iconSet" priority="326">
      <iconSet iconSet="3Arrows">
        <cfvo type="percent" val="0"/>
        <cfvo type="num" val="0"/>
        <cfvo type="num" val="0" gte="0"/>
      </iconSet>
    </cfRule>
    <cfRule type="iconSet" priority="327">
      <iconSet iconSet="3Arrows">
        <cfvo type="percent" val="0"/>
        <cfvo type="num" val="0"/>
        <cfvo type="num" val="0" gte="0"/>
      </iconSet>
    </cfRule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7">
      <iconSet iconSet="3Arrows">
        <cfvo type="percent" val="0"/>
        <cfvo type="num" val="0"/>
        <cfvo type="num" val="0" gte="0"/>
      </iconSet>
    </cfRule>
    <cfRule type="iconSet" priority="318">
      <iconSet iconSet="3Arrows">
        <cfvo type="percent" val="0"/>
        <cfvo type="num" val="0"/>
        <cfvo type="num" val="0" gte="0"/>
      </iconSet>
    </cfRule>
    <cfRule type="iconSet" priority="319">
      <iconSet iconSet="3Arrows">
        <cfvo type="percent" val="0"/>
        <cfvo type="num" val="0"/>
        <cfvo type="num" val="0" gte="0"/>
      </iconSet>
    </cfRule>
    <cfRule type="iconSet" priority="320">
      <iconSet iconSet="3Arrows">
        <cfvo type="percent" val="0"/>
        <cfvo type="num" val="0"/>
        <cfvo type="num" val="0" gte="0"/>
      </iconSet>
    </cfRule>
    <cfRule type="iconSet" priority="321">
      <iconSet iconSet="3Arrows">
        <cfvo type="percent" val="0"/>
        <cfvo type="num" val="0"/>
        <cfvo type="num" val="0" gte="0"/>
      </iconSet>
    </cfRule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3">
      <iconSet iconSet="3Arrows">
        <cfvo type="percent" val="0"/>
        <cfvo type="num" val="0"/>
        <cfvo type="num" val="0" gte="0"/>
      </iconSet>
    </cfRule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I30:I31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I32:I48 I50:I99 I110:I119 I121:I131 I133:I139 I141:I150 I152:I153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I101:I10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62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4:I17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M5:M14 M16:M17 M25:M2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M5:M17 M25:M29"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4">
      <iconSet iconSet="3Arrows">
        <cfvo type="percent" val="0"/>
        <cfvo type="num" val="0"/>
        <cfvo type="num" val="0" gte="0"/>
      </iconSet>
    </cfRule>
    <cfRule type="iconSet" priority="125">
      <iconSet iconSet="3Arrows">
        <cfvo type="percent" val="0"/>
        <cfvo type="num" val="0"/>
        <cfvo type="num" val="0" gte="0"/>
      </iconSet>
    </cfRule>
    <cfRule type="iconSet" priority="126">
      <iconSet iconSet="3Arrows">
        <cfvo type="percent" val="0"/>
        <cfvo type="num" val="0"/>
        <cfvo type="num" val="0" gte="0"/>
      </iconSet>
    </cfRule>
    <cfRule type="iconSet" priority="127">
      <iconSet iconSet="3Arrows">
        <cfvo type="percent" val="0"/>
        <cfvo type="num" val="0"/>
        <cfvo type="num" val="0" gte="0"/>
      </iconSet>
    </cfRule>
    <cfRule type="iconSet" priority="128">
      <iconSet iconSet="3Arrows">
        <cfvo type="percent" val="0"/>
        <cfvo type="num" val="0"/>
        <cfvo type="num" val="0" gte="0"/>
      </iconSet>
    </cfRule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9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3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7">
      <iconSet iconSet="3Arrows">
        <cfvo type="percent" val="0"/>
        <cfvo type="num" val="0"/>
        <cfvo type="num" val="0" gte="0"/>
      </iconSet>
    </cfRule>
    <cfRule type="iconSet" priority="148">
      <iconSet iconSet="3Arrows">
        <cfvo type="percent" val="0"/>
        <cfvo type="num" val="0"/>
        <cfvo type="num" val="0" gte="0"/>
      </iconSet>
    </cfRule>
    <cfRule type="iconSet" priority="149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  <cfRule type="iconSet" priority="151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1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4">
      <iconSet iconSet="3Arrows">
        <cfvo type="percent" val="0"/>
        <cfvo type="num" val="0"/>
        <cfvo type="num" val="0" gte="0"/>
      </iconSet>
    </cfRule>
    <cfRule type="iconSet" priority="145">
      <iconSet iconSet="3Arrows">
        <cfvo type="percent" val="0"/>
        <cfvo type="num" val="0"/>
        <cfvo type="num" val="0" gte="0"/>
      </iconSet>
    </cfRule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5">
      <iconSet iconSet="3Arrows">
        <cfvo type="percent" val="0"/>
        <cfvo type="num" val="0"/>
        <cfvo type="num" val="0" gte="0"/>
      </iconSet>
    </cfRule>
    <cfRule type="iconSet" priority="136">
      <iconSet iconSet="3Arrows">
        <cfvo type="percent" val="0"/>
        <cfvo type="num" val="0"/>
        <cfvo type="num" val="0" gte="0"/>
      </iconSet>
    </cfRule>
    <cfRule type="iconSet" priority="137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  <cfRule type="iconSet" priority="139">
      <iconSet iconSet="3Arrows">
        <cfvo type="percent" val="0"/>
        <cfvo type="num" val="0"/>
        <cfvo type="num" val="0" gte="0"/>
      </iconSet>
    </cfRule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M30:M31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M32 M34:M48 M50:M99 M110:M119 M121:M131 M133:M139 M141:M150 M152:M153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M3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M101:M10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59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M154:M17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U105:U106">
    <cfRule type="cellIs" dxfId="0" priority="23" operator="greaterThan">
      <formula>0.1</formula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X105:X106"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70"/>
  <sheetViews>
    <sheetView showGridLines="0" zoomScaleNormal="100" workbookViewId="0">
      <selection activeCell="SO163" sqref="SO163"/>
    </sheetView>
  </sheetViews>
  <sheetFormatPr defaultColWidth="0" defaultRowHeight="13.2"/>
  <cols>
    <col min="1" max="1" width="28.109375" style="140" customWidth="1"/>
    <col min="2" max="2" width="4.88671875" style="156" customWidth="1"/>
    <col min="3" max="3" width="29.77734375" style="156" bestFit="1" customWidth="1"/>
    <col min="4" max="4" width="13.88671875" style="158" customWidth="1"/>
    <col min="5" max="5" width="20.6640625" style="156" customWidth="1"/>
    <col min="6" max="6" width="9.109375" style="156" customWidth="1"/>
    <col min="7" max="7" width="20.33203125" style="156" customWidth="1"/>
    <col min="8" max="250" width="9.109375" style="156" hidden="1"/>
    <col min="251" max="251" width="28.109375" style="156" customWidth="1"/>
    <col min="252" max="252" width="3.6640625" style="156" customWidth="1"/>
    <col min="253" max="253" width="31.109375" style="156" customWidth="1"/>
    <col min="254" max="254" width="11.109375" style="156" customWidth="1"/>
    <col min="255" max="255" width="9.88671875" style="156" customWidth="1"/>
    <col min="256" max="256" width="11.33203125" style="156" customWidth="1"/>
    <col min="257" max="257" width="3.109375" style="156" customWidth="1"/>
    <col min="258" max="258" width="17.33203125" style="156" bestFit="1" customWidth="1"/>
    <col min="259" max="259" width="11.33203125" style="156" customWidth="1"/>
    <col min="260" max="260" width="22.6640625" style="156" bestFit="1" customWidth="1"/>
    <col min="261" max="261" width="9.5546875" style="156" bestFit="1" customWidth="1"/>
    <col min="262" max="263" width="9.109375" style="156" customWidth="1"/>
    <col min="264" max="506" width="9.109375" style="156" hidden="1"/>
    <col min="507" max="507" width="28.109375" style="156" customWidth="1"/>
    <col min="508" max="508" width="3.6640625" style="156" customWidth="1"/>
    <col min="509" max="509" width="31.109375" style="156" customWidth="1"/>
    <col min="510" max="510" width="11.109375" style="156" customWidth="1"/>
    <col min="511" max="511" width="9.88671875" style="156" customWidth="1"/>
    <col min="512" max="512" width="11.33203125" style="156" customWidth="1"/>
    <col min="513" max="513" width="3.109375" style="156" customWidth="1"/>
    <col min="514" max="514" width="17.33203125" style="156" bestFit="1" customWidth="1"/>
    <col min="515" max="515" width="11.33203125" style="156" customWidth="1"/>
    <col min="516" max="516" width="22.6640625" style="156" bestFit="1" customWidth="1"/>
    <col min="517" max="517" width="9.5546875" style="156" bestFit="1" customWidth="1"/>
    <col min="518" max="519" width="9.109375" style="156" customWidth="1"/>
    <col min="520" max="762" width="9.109375" style="156" hidden="1"/>
    <col min="763" max="763" width="28.109375" style="156" customWidth="1"/>
    <col min="764" max="764" width="3.6640625" style="156" customWidth="1"/>
    <col min="765" max="765" width="31.109375" style="156" customWidth="1"/>
    <col min="766" max="766" width="11.109375" style="156" customWidth="1"/>
    <col min="767" max="767" width="9.88671875" style="156" customWidth="1"/>
    <col min="768" max="768" width="11.33203125" style="156" customWidth="1"/>
    <col min="769" max="769" width="3.109375" style="156" customWidth="1"/>
    <col min="770" max="770" width="17.33203125" style="156" bestFit="1" customWidth="1"/>
    <col min="771" max="771" width="11.33203125" style="156" customWidth="1"/>
    <col min="772" max="772" width="22.6640625" style="156" bestFit="1" customWidth="1"/>
    <col min="773" max="773" width="9.5546875" style="156" bestFit="1" customWidth="1"/>
    <col min="774" max="775" width="9.109375" style="156" customWidth="1"/>
    <col min="776" max="1018" width="9.109375" style="156" hidden="1"/>
    <col min="1019" max="1019" width="28.109375" style="156" customWidth="1"/>
    <col min="1020" max="1020" width="3.6640625" style="156" customWidth="1"/>
    <col min="1021" max="1021" width="31.109375" style="156" customWidth="1"/>
    <col min="1022" max="1022" width="11.109375" style="156" customWidth="1"/>
    <col min="1023" max="1023" width="9.88671875" style="156" customWidth="1"/>
    <col min="1024" max="1024" width="11.33203125" style="156" customWidth="1"/>
    <col min="1025" max="1025" width="3.109375" style="156" customWidth="1"/>
    <col min="1026" max="1026" width="17.33203125" style="156" bestFit="1" customWidth="1"/>
    <col min="1027" max="1027" width="11.33203125" style="156" customWidth="1"/>
    <col min="1028" max="1028" width="22.6640625" style="156" bestFit="1" customWidth="1"/>
    <col min="1029" max="1029" width="9.5546875" style="156" bestFit="1" customWidth="1"/>
    <col min="1030" max="1031" width="9.109375" style="156" customWidth="1"/>
    <col min="1032" max="1274" width="9.109375" style="156" hidden="1"/>
    <col min="1275" max="1275" width="28.109375" style="156" customWidth="1"/>
    <col min="1276" max="1276" width="3.6640625" style="156" customWidth="1"/>
    <col min="1277" max="1277" width="31.109375" style="156" customWidth="1"/>
    <col min="1278" max="1278" width="11.109375" style="156" customWidth="1"/>
    <col min="1279" max="1279" width="9.88671875" style="156" customWidth="1"/>
    <col min="1280" max="1280" width="11.33203125" style="156" customWidth="1"/>
    <col min="1281" max="1281" width="3.109375" style="156" customWidth="1"/>
    <col min="1282" max="1282" width="17.33203125" style="156" bestFit="1" customWidth="1"/>
    <col min="1283" max="1283" width="11.33203125" style="156" customWidth="1"/>
    <col min="1284" max="1284" width="22.6640625" style="156" bestFit="1" customWidth="1"/>
    <col min="1285" max="1285" width="9.5546875" style="156" bestFit="1" customWidth="1"/>
    <col min="1286" max="1287" width="9.109375" style="156" customWidth="1"/>
    <col min="1288" max="1530" width="9.109375" style="156" hidden="1"/>
    <col min="1531" max="1531" width="28.109375" style="156" customWidth="1"/>
    <col min="1532" max="1532" width="3.6640625" style="156" customWidth="1"/>
    <col min="1533" max="1533" width="31.109375" style="156" customWidth="1"/>
    <col min="1534" max="1534" width="11.109375" style="156" customWidth="1"/>
    <col min="1535" max="1535" width="9.88671875" style="156" customWidth="1"/>
    <col min="1536" max="1536" width="11.33203125" style="156" customWidth="1"/>
    <col min="1537" max="1537" width="3.109375" style="156" customWidth="1"/>
    <col min="1538" max="1538" width="17.33203125" style="156" bestFit="1" customWidth="1"/>
    <col min="1539" max="1539" width="11.33203125" style="156" customWidth="1"/>
    <col min="1540" max="1540" width="22.6640625" style="156" bestFit="1" customWidth="1"/>
    <col min="1541" max="1541" width="9.5546875" style="156" bestFit="1" customWidth="1"/>
    <col min="1542" max="1543" width="9.109375" style="156" customWidth="1"/>
    <col min="1544" max="1786" width="9.109375" style="156" hidden="1"/>
    <col min="1787" max="1787" width="28.109375" style="156" customWidth="1"/>
    <col min="1788" max="1788" width="3.6640625" style="156" customWidth="1"/>
    <col min="1789" max="1789" width="31.109375" style="156" customWidth="1"/>
    <col min="1790" max="1790" width="11.109375" style="156" customWidth="1"/>
    <col min="1791" max="1791" width="9.88671875" style="156" customWidth="1"/>
    <col min="1792" max="1792" width="11.33203125" style="156" customWidth="1"/>
    <col min="1793" max="1793" width="3.109375" style="156" customWidth="1"/>
    <col min="1794" max="1794" width="17.33203125" style="156" bestFit="1" customWidth="1"/>
    <col min="1795" max="1795" width="11.33203125" style="156" customWidth="1"/>
    <col min="1796" max="1796" width="22.6640625" style="156" bestFit="1" customWidth="1"/>
    <col min="1797" max="1797" width="9.5546875" style="156" bestFit="1" customWidth="1"/>
    <col min="1798" max="1799" width="9.109375" style="156" customWidth="1"/>
    <col min="1800" max="2042" width="9.109375" style="156" hidden="1"/>
    <col min="2043" max="2043" width="28.109375" style="156" customWidth="1"/>
    <col min="2044" max="2044" width="3.6640625" style="156" customWidth="1"/>
    <col min="2045" max="2045" width="31.109375" style="156" customWidth="1"/>
    <col min="2046" max="2046" width="11.109375" style="156" customWidth="1"/>
    <col min="2047" max="2047" width="9.88671875" style="156" customWidth="1"/>
    <col min="2048" max="2048" width="11.33203125" style="156" customWidth="1"/>
    <col min="2049" max="2049" width="3.109375" style="156" customWidth="1"/>
    <col min="2050" max="2050" width="17.33203125" style="156" bestFit="1" customWidth="1"/>
    <col min="2051" max="2051" width="11.33203125" style="156" customWidth="1"/>
    <col min="2052" max="2052" width="22.6640625" style="156" bestFit="1" customWidth="1"/>
    <col min="2053" max="2053" width="9.5546875" style="156" bestFit="1" customWidth="1"/>
    <col min="2054" max="2055" width="9.109375" style="156" customWidth="1"/>
    <col min="2056" max="2298" width="9.109375" style="156" hidden="1"/>
    <col min="2299" max="2299" width="28.109375" style="156" customWidth="1"/>
    <col min="2300" max="2300" width="3.6640625" style="156" customWidth="1"/>
    <col min="2301" max="2301" width="31.109375" style="156" customWidth="1"/>
    <col min="2302" max="2302" width="11.109375" style="156" customWidth="1"/>
    <col min="2303" max="2303" width="9.88671875" style="156" customWidth="1"/>
    <col min="2304" max="2304" width="11.33203125" style="156" customWidth="1"/>
    <col min="2305" max="2305" width="3.109375" style="156" customWidth="1"/>
    <col min="2306" max="2306" width="17.33203125" style="156" bestFit="1" customWidth="1"/>
    <col min="2307" max="2307" width="11.33203125" style="156" customWidth="1"/>
    <col min="2308" max="2308" width="22.6640625" style="156" bestFit="1" customWidth="1"/>
    <col min="2309" max="2309" width="9.5546875" style="156" bestFit="1" customWidth="1"/>
    <col min="2310" max="2311" width="9.109375" style="156" customWidth="1"/>
    <col min="2312" max="2554" width="9.109375" style="156" hidden="1"/>
    <col min="2555" max="2555" width="28.109375" style="156" customWidth="1"/>
    <col min="2556" max="2556" width="3.6640625" style="156" customWidth="1"/>
    <col min="2557" max="2557" width="31.109375" style="156" customWidth="1"/>
    <col min="2558" max="2558" width="11.109375" style="156" customWidth="1"/>
    <col min="2559" max="2559" width="9.88671875" style="156" customWidth="1"/>
    <col min="2560" max="2560" width="11.33203125" style="156" customWidth="1"/>
    <col min="2561" max="2561" width="3.109375" style="156" customWidth="1"/>
    <col min="2562" max="2562" width="17.33203125" style="156" bestFit="1" customWidth="1"/>
    <col min="2563" max="2563" width="11.33203125" style="156" customWidth="1"/>
    <col min="2564" max="2564" width="22.6640625" style="156" bestFit="1" customWidth="1"/>
    <col min="2565" max="2565" width="9.5546875" style="156" bestFit="1" customWidth="1"/>
    <col min="2566" max="2567" width="9.109375" style="156" customWidth="1"/>
    <col min="2568" max="2810" width="9.109375" style="156" hidden="1"/>
    <col min="2811" max="2811" width="28.109375" style="156" customWidth="1"/>
    <col min="2812" max="2812" width="3.6640625" style="156" customWidth="1"/>
    <col min="2813" max="2813" width="31.109375" style="156" customWidth="1"/>
    <col min="2814" max="2814" width="11.109375" style="156" customWidth="1"/>
    <col min="2815" max="2815" width="9.88671875" style="156" customWidth="1"/>
    <col min="2816" max="2816" width="11.33203125" style="156" customWidth="1"/>
    <col min="2817" max="2817" width="3.109375" style="156" customWidth="1"/>
    <col min="2818" max="2818" width="17.33203125" style="156" bestFit="1" customWidth="1"/>
    <col min="2819" max="2819" width="11.33203125" style="156" customWidth="1"/>
    <col min="2820" max="2820" width="22.6640625" style="156" bestFit="1" customWidth="1"/>
    <col min="2821" max="2821" width="9.5546875" style="156" bestFit="1" customWidth="1"/>
    <col min="2822" max="2823" width="9.109375" style="156" customWidth="1"/>
    <col min="2824" max="3066" width="9.109375" style="156" hidden="1"/>
    <col min="3067" max="3067" width="28.109375" style="156" customWidth="1"/>
    <col min="3068" max="3068" width="3.6640625" style="156" customWidth="1"/>
    <col min="3069" max="3069" width="31.109375" style="156" customWidth="1"/>
    <col min="3070" max="3070" width="11.109375" style="156" customWidth="1"/>
    <col min="3071" max="3071" width="9.88671875" style="156" customWidth="1"/>
    <col min="3072" max="3072" width="11.33203125" style="156" customWidth="1"/>
    <col min="3073" max="3073" width="3.109375" style="156" customWidth="1"/>
    <col min="3074" max="3074" width="17.33203125" style="156" bestFit="1" customWidth="1"/>
    <col min="3075" max="3075" width="11.33203125" style="156" customWidth="1"/>
    <col min="3076" max="3076" width="22.6640625" style="156" bestFit="1" customWidth="1"/>
    <col min="3077" max="3077" width="9.5546875" style="156" bestFit="1" customWidth="1"/>
    <col min="3078" max="3079" width="9.109375" style="156" customWidth="1"/>
    <col min="3080" max="3322" width="9.109375" style="156" hidden="1"/>
    <col min="3323" max="3323" width="28.109375" style="156" customWidth="1"/>
    <col min="3324" max="3324" width="3.6640625" style="156" customWidth="1"/>
    <col min="3325" max="3325" width="31.109375" style="156" customWidth="1"/>
    <col min="3326" max="3326" width="11.109375" style="156" customWidth="1"/>
    <col min="3327" max="3327" width="9.88671875" style="156" customWidth="1"/>
    <col min="3328" max="3328" width="11.33203125" style="156" customWidth="1"/>
    <col min="3329" max="3329" width="3.109375" style="156" customWidth="1"/>
    <col min="3330" max="3330" width="17.33203125" style="156" bestFit="1" customWidth="1"/>
    <col min="3331" max="3331" width="11.33203125" style="156" customWidth="1"/>
    <col min="3332" max="3332" width="22.6640625" style="156" bestFit="1" customWidth="1"/>
    <col min="3333" max="3333" width="9.5546875" style="156" bestFit="1" customWidth="1"/>
    <col min="3334" max="3335" width="9.109375" style="156" customWidth="1"/>
    <col min="3336" max="3578" width="9.109375" style="156" hidden="1"/>
    <col min="3579" max="3579" width="28.109375" style="156" customWidth="1"/>
    <col min="3580" max="3580" width="3.6640625" style="156" customWidth="1"/>
    <col min="3581" max="3581" width="31.109375" style="156" customWidth="1"/>
    <col min="3582" max="3582" width="11.109375" style="156" customWidth="1"/>
    <col min="3583" max="3583" width="9.88671875" style="156" customWidth="1"/>
    <col min="3584" max="3584" width="11.33203125" style="156" customWidth="1"/>
    <col min="3585" max="3585" width="3.109375" style="156" customWidth="1"/>
    <col min="3586" max="3586" width="17.33203125" style="156" bestFit="1" customWidth="1"/>
    <col min="3587" max="3587" width="11.33203125" style="156" customWidth="1"/>
    <col min="3588" max="3588" width="22.6640625" style="156" bestFit="1" customWidth="1"/>
    <col min="3589" max="3589" width="9.5546875" style="156" bestFit="1" customWidth="1"/>
    <col min="3590" max="3591" width="9.109375" style="156" customWidth="1"/>
    <col min="3592" max="3834" width="9.109375" style="156" hidden="1"/>
    <col min="3835" max="3835" width="28.109375" style="156" customWidth="1"/>
    <col min="3836" max="3836" width="3.6640625" style="156" customWidth="1"/>
    <col min="3837" max="3837" width="31.109375" style="156" customWidth="1"/>
    <col min="3838" max="3838" width="11.109375" style="156" customWidth="1"/>
    <col min="3839" max="3839" width="9.88671875" style="156" customWidth="1"/>
    <col min="3840" max="3840" width="11.33203125" style="156" customWidth="1"/>
    <col min="3841" max="3841" width="3.109375" style="156" customWidth="1"/>
    <col min="3842" max="3842" width="17.33203125" style="156" bestFit="1" customWidth="1"/>
    <col min="3843" max="3843" width="11.33203125" style="156" customWidth="1"/>
    <col min="3844" max="3844" width="22.6640625" style="156" bestFit="1" customWidth="1"/>
    <col min="3845" max="3845" width="9.5546875" style="156" bestFit="1" customWidth="1"/>
    <col min="3846" max="3847" width="9.109375" style="156" customWidth="1"/>
    <col min="3848" max="4090" width="9.109375" style="156" hidden="1"/>
    <col min="4091" max="4091" width="28.109375" style="156" customWidth="1"/>
    <col min="4092" max="4092" width="3.6640625" style="156" customWidth="1"/>
    <col min="4093" max="4093" width="31.109375" style="156" customWidth="1"/>
    <col min="4094" max="4094" width="11.109375" style="156" customWidth="1"/>
    <col min="4095" max="4095" width="9.88671875" style="156" customWidth="1"/>
    <col min="4096" max="4096" width="11.33203125" style="156" customWidth="1"/>
    <col min="4097" max="4097" width="3.109375" style="156" customWidth="1"/>
    <col min="4098" max="4098" width="17.33203125" style="156" bestFit="1" customWidth="1"/>
    <col min="4099" max="4099" width="11.33203125" style="156" customWidth="1"/>
    <col min="4100" max="4100" width="22.6640625" style="156" bestFit="1" customWidth="1"/>
    <col min="4101" max="4101" width="9.5546875" style="156" bestFit="1" customWidth="1"/>
    <col min="4102" max="4103" width="9.109375" style="156" customWidth="1"/>
    <col min="4104" max="4346" width="9.109375" style="156" hidden="1"/>
    <col min="4347" max="4347" width="28.109375" style="156" customWidth="1"/>
    <col min="4348" max="4348" width="3.6640625" style="156" customWidth="1"/>
    <col min="4349" max="4349" width="31.109375" style="156" customWidth="1"/>
    <col min="4350" max="4350" width="11.109375" style="156" customWidth="1"/>
    <col min="4351" max="4351" width="9.88671875" style="156" customWidth="1"/>
    <col min="4352" max="4352" width="11.33203125" style="156" customWidth="1"/>
    <col min="4353" max="4353" width="3.109375" style="156" customWidth="1"/>
    <col min="4354" max="4354" width="17.33203125" style="156" bestFit="1" customWidth="1"/>
    <col min="4355" max="4355" width="11.33203125" style="156" customWidth="1"/>
    <col min="4356" max="4356" width="22.6640625" style="156" bestFit="1" customWidth="1"/>
    <col min="4357" max="4357" width="9.5546875" style="156" bestFit="1" customWidth="1"/>
    <col min="4358" max="4359" width="9.109375" style="156" customWidth="1"/>
    <col min="4360" max="4602" width="9.109375" style="156" hidden="1"/>
    <col min="4603" max="4603" width="28.109375" style="156" customWidth="1"/>
    <col min="4604" max="4604" width="3.6640625" style="156" customWidth="1"/>
    <col min="4605" max="4605" width="31.109375" style="156" customWidth="1"/>
    <col min="4606" max="4606" width="11.109375" style="156" customWidth="1"/>
    <col min="4607" max="4607" width="9.88671875" style="156" customWidth="1"/>
    <col min="4608" max="4608" width="11.33203125" style="156" customWidth="1"/>
    <col min="4609" max="4609" width="3.109375" style="156" customWidth="1"/>
    <col min="4610" max="4610" width="17.33203125" style="156" bestFit="1" customWidth="1"/>
    <col min="4611" max="4611" width="11.33203125" style="156" customWidth="1"/>
    <col min="4612" max="4612" width="22.6640625" style="156" bestFit="1" customWidth="1"/>
    <col min="4613" max="4613" width="9.5546875" style="156" bestFit="1" customWidth="1"/>
    <col min="4614" max="4615" width="9.109375" style="156" customWidth="1"/>
    <col min="4616" max="4858" width="9.109375" style="156" hidden="1"/>
    <col min="4859" max="4859" width="28.109375" style="156" customWidth="1"/>
    <col min="4860" max="4860" width="3.6640625" style="156" customWidth="1"/>
    <col min="4861" max="4861" width="31.109375" style="156" customWidth="1"/>
    <col min="4862" max="4862" width="11.109375" style="156" customWidth="1"/>
    <col min="4863" max="4863" width="9.88671875" style="156" customWidth="1"/>
    <col min="4864" max="4864" width="11.33203125" style="156" customWidth="1"/>
    <col min="4865" max="4865" width="3.109375" style="156" customWidth="1"/>
    <col min="4866" max="4866" width="17.33203125" style="156" bestFit="1" customWidth="1"/>
    <col min="4867" max="4867" width="11.33203125" style="156" customWidth="1"/>
    <col min="4868" max="4868" width="22.6640625" style="156" bestFit="1" customWidth="1"/>
    <col min="4869" max="4869" width="9.5546875" style="156" bestFit="1" customWidth="1"/>
    <col min="4870" max="4871" width="9.109375" style="156" customWidth="1"/>
    <col min="4872" max="5114" width="9.109375" style="156" hidden="1"/>
    <col min="5115" max="5115" width="28.109375" style="156" customWidth="1"/>
    <col min="5116" max="5116" width="3.6640625" style="156" customWidth="1"/>
    <col min="5117" max="5117" width="31.109375" style="156" customWidth="1"/>
    <col min="5118" max="5118" width="11.109375" style="156" customWidth="1"/>
    <col min="5119" max="5119" width="9.88671875" style="156" customWidth="1"/>
    <col min="5120" max="5120" width="11.33203125" style="156" customWidth="1"/>
    <col min="5121" max="5121" width="3.109375" style="156" customWidth="1"/>
    <col min="5122" max="5122" width="17.33203125" style="156" bestFit="1" customWidth="1"/>
    <col min="5123" max="5123" width="11.33203125" style="156" customWidth="1"/>
    <col min="5124" max="5124" width="22.6640625" style="156" bestFit="1" customWidth="1"/>
    <col min="5125" max="5125" width="9.5546875" style="156" bestFit="1" customWidth="1"/>
    <col min="5126" max="5127" width="9.109375" style="156" customWidth="1"/>
    <col min="5128" max="5370" width="9.109375" style="156" hidden="1"/>
    <col min="5371" max="5371" width="28.109375" style="156" customWidth="1"/>
    <col min="5372" max="5372" width="3.6640625" style="156" customWidth="1"/>
    <col min="5373" max="5373" width="31.109375" style="156" customWidth="1"/>
    <col min="5374" max="5374" width="11.109375" style="156" customWidth="1"/>
    <col min="5375" max="5375" width="9.88671875" style="156" customWidth="1"/>
    <col min="5376" max="5376" width="11.33203125" style="156" customWidth="1"/>
    <col min="5377" max="5377" width="3.109375" style="156" customWidth="1"/>
    <col min="5378" max="5378" width="17.33203125" style="156" bestFit="1" customWidth="1"/>
    <col min="5379" max="5379" width="11.33203125" style="156" customWidth="1"/>
    <col min="5380" max="5380" width="22.6640625" style="156" bestFit="1" customWidth="1"/>
    <col min="5381" max="5381" width="9.5546875" style="156" bestFit="1" customWidth="1"/>
    <col min="5382" max="5383" width="9.109375" style="156" customWidth="1"/>
    <col min="5384" max="5626" width="9.109375" style="156" hidden="1"/>
    <col min="5627" max="5627" width="28.109375" style="156" customWidth="1"/>
    <col min="5628" max="5628" width="3.6640625" style="156" customWidth="1"/>
    <col min="5629" max="5629" width="31.109375" style="156" customWidth="1"/>
    <col min="5630" max="5630" width="11.109375" style="156" customWidth="1"/>
    <col min="5631" max="5631" width="9.88671875" style="156" customWidth="1"/>
    <col min="5632" max="5632" width="11.33203125" style="156" customWidth="1"/>
    <col min="5633" max="5633" width="3.109375" style="156" customWidth="1"/>
    <col min="5634" max="5634" width="17.33203125" style="156" bestFit="1" customWidth="1"/>
    <col min="5635" max="5635" width="11.33203125" style="156" customWidth="1"/>
    <col min="5636" max="5636" width="22.6640625" style="156" bestFit="1" customWidth="1"/>
    <col min="5637" max="5637" width="9.5546875" style="156" bestFit="1" customWidth="1"/>
    <col min="5638" max="5639" width="9.109375" style="156" customWidth="1"/>
    <col min="5640" max="5882" width="9.109375" style="156" hidden="1"/>
    <col min="5883" max="5883" width="28.109375" style="156" customWidth="1"/>
    <col min="5884" max="5884" width="3.6640625" style="156" customWidth="1"/>
    <col min="5885" max="5885" width="31.109375" style="156" customWidth="1"/>
    <col min="5886" max="5886" width="11.109375" style="156" customWidth="1"/>
    <col min="5887" max="5887" width="9.88671875" style="156" customWidth="1"/>
    <col min="5888" max="5888" width="11.33203125" style="156" customWidth="1"/>
    <col min="5889" max="5889" width="3.109375" style="156" customWidth="1"/>
    <col min="5890" max="5890" width="17.33203125" style="156" bestFit="1" customWidth="1"/>
    <col min="5891" max="5891" width="11.33203125" style="156" customWidth="1"/>
    <col min="5892" max="5892" width="22.6640625" style="156" bestFit="1" customWidth="1"/>
    <col min="5893" max="5893" width="9.5546875" style="156" bestFit="1" customWidth="1"/>
    <col min="5894" max="5895" width="9.109375" style="156" customWidth="1"/>
    <col min="5896" max="6138" width="9.109375" style="156" hidden="1"/>
    <col min="6139" max="6139" width="28.109375" style="156" customWidth="1"/>
    <col min="6140" max="6140" width="3.6640625" style="156" customWidth="1"/>
    <col min="6141" max="6141" width="31.109375" style="156" customWidth="1"/>
    <col min="6142" max="6142" width="11.109375" style="156" customWidth="1"/>
    <col min="6143" max="6143" width="9.88671875" style="156" customWidth="1"/>
    <col min="6144" max="6144" width="11.33203125" style="156" customWidth="1"/>
    <col min="6145" max="6145" width="3.109375" style="156" customWidth="1"/>
    <col min="6146" max="6146" width="17.33203125" style="156" bestFit="1" customWidth="1"/>
    <col min="6147" max="6147" width="11.33203125" style="156" customWidth="1"/>
    <col min="6148" max="6148" width="22.6640625" style="156" bestFit="1" customWidth="1"/>
    <col min="6149" max="6149" width="9.5546875" style="156" bestFit="1" customWidth="1"/>
    <col min="6150" max="6151" width="9.109375" style="156" customWidth="1"/>
    <col min="6152" max="6394" width="9.109375" style="156" hidden="1"/>
    <col min="6395" max="6395" width="28.109375" style="156" customWidth="1"/>
    <col min="6396" max="6396" width="3.6640625" style="156" customWidth="1"/>
    <col min="6397" max="6397" width="31.109375" style="156" customWidth="1"/>
    <col min="6398" max="6398" width="11.109375" style="156" customWidth="1"/>
    <col min="6399" max="6399" width="9.88671875" style="156" customWidth="1"/>
    <col min="6400" max="6400" width="11.33203125" style="156" customWidth="1"/>
    <col min="6401" max="6401" width="3.109375" style="156" customWidth="1"/>
    <col min="6402" max="6402" width="17.33203125" style="156" bestFit="1" customWidth="1"/>
    <col min="6403" max="6403" width="11.33203125" style="156" customWidth="1"/>
    <col min="6404" max="6404" width="22.6640625" style="156" bestFit="1" customWidth="1"/>
    <col min="6405" max="6405" width="9.5546875" style="156" bestFit="1" customWidth="1"/>
    <col min="6406" max="6407" width="9.109375" style="156" customWidth="1"/>
    <col min="6408" max="6650" width="9.109375" style="156" hidden="1"/>
    <col min="6651" max="6651" width="28.109375" style="156" customWidth="1"/>
    <col min="6652" max="6652" width="3.6640625" style="156" customWidth="1"/>
    <col min="6653" max="6653" width="31.109375" style="156" customWidth="1"/>
    <col min="6654" max="6654" width="11.109375" style="156" customWidth="1"/>
    <col min="6655" max="6655" width="9.88671875" style="156" customWidth="1"/>
    <col min="6656" max="6656" width="11.33203125" style="156" customWidth="1"/>
    <col min="6657" max="6657" width="3.109375" style="156" customWidth="1"/>
    <col min="6658" max="6658" width="17.33203125" style="156" bestFit="1" customWidth="1"/>
    <col min="6659" max="6659" width="11.33203125" style="156" customWidth="1"/>
    <col min="6660" max="6660" width="22.6640625" style="156" bestFit="1" customWidth="1"/>
    <col min="6661" max="6661" width="9.5546875" style="156" bestFit="1" customWidth="1"/>
    <col min="6662" max="6663" width="9.109375" style="156" customWidth="1"/>
    <col min="6664" max="6906" width="9.109375" style="156" hidden="1"/>
    <col min="6907" max="6907" width="28.109375" style="156" customWidth="1"/>
    <col min="6908" max="6908" width="3.6640625" style="156" customWidth="1"/>
    <col min="6909" max="6909" width="31.109375" style="156" customWidth="1"/>
    <col min="6910" max="6910" width="11.109375" style="156" customWidth="1"/>
    <col min="6911" max="6911" width="9.88671875" style="156" customWidth="1"/>
    <col min="6912" max="6912" width="11.33203125" style="156" customWidth="1"/>
    <col min="6913" max="6913" width="3.109375" style="156" customWidth="1"/>
    <col min="6914" max="6914" width="17.33203125" style="156" bestFit="1" customWidth="1"/>
    <col min="6915" max="6915" width="11.33203125" style="156" customWidth="1"/>
    <col min="6916" max="6916" width="22.6640625" style="156" bestFit="1" customWidth="1"/>
    <col min="6917" max="6917" width="9.5546875" style="156" bestFit="1" customWidth="1"/>
    <col min="6918" max="6919" width="9.109375" style="156" customWidth="1"/>
    <col min="6920" max="7162" width="9.109375" style="156" hidden="1"/>
    <col min="7163" max="7163" width="28.109375" style="156" customWidth="1"/>
    <col min="7164" max="7164" width="3.6640625" style="156" customWidth="1"/>
    <col min="7165" max="7165" width="31.109375" style="156" customWidth="1"/>
    <col min="7166" max="7166" width="11.109375" style="156" customWidth="1"/>
    <col min="7167" max="7167" width="9.88671875" style="156" customWidth="1"/>
    <col min="7168" max="7168" width="11.33203125" style="156" customWidth="1"/>
    <col min="7169" max="7169" width="3.109375" style="156" customWidth="1"/>
    <col min="7170" max="7170" width="17.33203125" style="156" bestFit="1" customWidth="1"/>
    <col min="7171" max="7171" width="11.33203125" style="156" customWidth="1"/>
    <col min="7172" max="7172" width="22.6640625" style="156" bestFit="1" customWidth="1"/>
    <col min="7173" max="7173" width="9.5546875" style="156" bestFit="1" customWidth="1"/>
    <col min="7174" max="7175" width="9.109375" style="156" customWidth="1"/>
    <col min="7176" max="7418" width="9.109375" style="156" hidden="1"/>
    <col min="7419" max="7419" width="28.109375" style="156" customWidth="1"/>
    <col min="7420" max="7420" width="3.6640625" style="156" customWidth="1"/>
    <col min="7421" max="7421" width="31.109375" style="156" customWidth="1"/>
    <col min="7422" max="7422" width="11.109375" style="156" customWidth="1"/>
    <col min="7423" max="7423" width="9.88671875" style="156" customWidth="1"/>
    <col min="7424" max="7424" width="11.33203125" style="156" customWidth="1"/>
    <col min="7425" max="7425" width="3.109375" style="156" customWidth="1"/>
    <col min="7426" max="7426" width="17.33203125" style="156" bestFit="1" customWidth="1"/>
    <col min="7427" max="7427" width="11.33203125" style="156" customWidth="1"/>
    <col min="7428" max="7428" width="22.6640625" style="156" bestFit="1" customWidth="1"/>
    <col min="7429" max="7429" width="9.5546875" style="156" bestFit="1" customWidth="1"/>
    <col min="7430" max="7431" width="9.109375" style="156" customWidth="1"/>
    <col min="7432" max="7674" width="9.109375" style="156" hidden="1"/>
    <col min="7675" max="7675" width="28.109375" style="156" customWidth="1"/>
    <col min="7676" max="7676" width="3.6640625" style="156" customWidth="1"/>
    <col min="7677" max="7677" width="31.109375" style="156" customWidth="1"/>
    <col min="7678" max="7678" width="11.109375" style="156" customWidth="1"/>
    <col min="7679" max="7679" width="9.88671875" style="156" customWidth="1"/>
    <col min="7680" max="7680" width="11.33203125" style="156" customWidth="1"/>
    <col min="7681" max="7681" width="3.109375" style="156" customWidth="1"/>
    <col min="7682" max="7682" width="17.33203125" style="156" bestFit="1" customWidth="1"/>
    <col min="7683" max="7683" width="11.33203125" style="156" customWidth="1"/>
    <col min="7684" max="7684" width="22.6640625" style="156" bestFit="1" customWidth="1"/>
    <col min="7685" max="7685" width="9.5546875" style="156" bestFit="1" customWidth="1"/>
    <col min="7686" max="7687" width="9.109375" style="156" customWidth="1"/>
    <col min="7688" max="7930" width="9.109375" style="156" hidden="1"/>
    <col min="7931" max="7931" width="28.109375" style="156" customWidth="1"/>
    <col min="7932" max="7932" width="3.6640625" style="156" customWidth="1"/>
    <col min="7933" max="7933" width="31.109375" style="156" customWidth="1"/>
    <col min="7934" max="7934" width="11.109375" style="156" customWidth="1"/>
    <col min="7935" max="7935" width="9.88671875" style="156" customWidth="1"/>
    <col min="7936" max="7936" width="11.33203125" style="156" customWidth="1"/>
    <col min="7937" max="7937" width="3.109375" style="156" customWidth="1"/>
    <col min="7938" max="7938" width="17.33203125" style="156" bestFit="1" customWidth="1"/>
    <col min="7939" max="7939" width="11.33203125" style="156" customWidth="1"/>
    <col min="7940" max="7940" width="22.6640625" style="156" bestFit="1" customWidth="1"/>
    <col min="7941" max="7941" width="9.5546875" style="156" bestFit="1" customWidth="1"/>
    <col min="7942" max="7943" width="9.109375" style="156" customWidth="1"/>
    <col min="7944" max="8186" width="9.109375" style="156" hidden="1"/>
    <col min="8187" max="8187" width="28.109375" style="156" customWidth="1"/>
    <col min="8188" max="8188" width="3.6640625" style="156" customWidth="1"/>
    <col min="8189" max="8189" width="31.109375" style="156" customWidth="1"/>
    <col min="8190" max="8190" width="11.109375" style="156" customWidth="1"/>
    <col min="8191" max="8191" width="9.88671875" style="156" customWidth="1"/>
    <col min="8192" max="8192" width="11.33203125" style="156" customWidth="1"/>
    <col min="8193" max="8193" width="3.109375" style="156" customWidth="1"/>
    <col min="8194" max="8194" width="17.33203125" style="156" bestFit="1" customWidth="1"/>
    <col min="8195" max="8195" width="11.33203125" style="156" customWidth="1"/>
    <col min="8196" max="8196" width="22.6640625" style="156" bestFit="1" customWidth="1"/>
    <col min="8197" max="8197" width="9.5546875" style="156" bestFit="1" customWidth="1"/>
    <col min="8198" max="8199" width="9.109375" style="156" customWidth="1"/>
    <col min="8200" max="8442" width="9.109375" style="156" hidden="1"/>
    <col min="8443" max="8443" width="28.109375" style="156" customWidth="1"/>
    <col min="8444" max="8444" width="3.6640625" style="156" customWidth="1"/>
    <col min="8445" max="8445" width="31.109375" style="156" customWidth="1"/>
    <col min="8446" max="8446" width="11.109375" style="156" customWidth="1"/>
    <col min="8447" max="8447" width="9.88671875" style="156" customWidth="1"/>
    <col min="8448" max="8448" width="11.33203125" style="156" customWidth="1"/>
    <col min="8449" max="8449" width="3.109375" style="156" customWidth="1"/>
    <col min="8450" max="8450" width="17.33203125" style="156" bestFit="1" customWidth="1"/>
    <col min="8451" max="8451" width="11.33203125" style="156" customWidth="1"/>
    <col min="8452" max="8452" width="22.6640625" style="156" bestFit="1" customWidth="1"/>
    <col min="8453" max="8453" width="9.5546875" style="156" bestFit="1" customWidth="1"/>
    <col min="8454" max="8455" width="9.109375" style="156" customWidth="1"/>
    <col min="8456" max="8698" width="9.109375" style="156" hidden="1"/>
    <col min="8699" max="8699" width="28.109375" style="156" customWidth="1"/>
    <col min="8700" max="8700" width="3.6640625" style="156" customWidth="1"/>
    <col min="8701" max="8701" width="31.109375" style="156" customWidth="1"/>
    <col min="8702" max="8702" width="11.109375" style="156" customWidth="1"/>
    <col min="8703" max="8703" width="9.88671875" style="156" customWidth="1"/>
    <col min="8704" max="8704" width="11.33203125" style="156" customWidth="1"/>
    <col min="8705" max="8705" width="3.109375" style="156" customWidth="1"/>
    <col min="8706" max="8706" width="17.33203125" style="156" bestFit="1" customWidth="1"/>
    <col min="8707" max="8707" width="11.33203125" style="156" customWidth="1"/>
    <col min="8708" max="8708" width="22.6640625" style="156" bestFit="1" customWidth="1"/>
    <col min="8709" max="8709" width="9.5546875" style="156" bestFit="1" customWidth="1"/>
    <col min="8710" max="8711" width="9.109375" style="156" customWidth="1"/>
    <col min="8712" max="8954" width="9.109375" style="156" hidden="1"/>
    <col min="8955" max="8955" width="28.109375" style="156" customWidth="1"/>
    <col min="8956" max="8956" width="3.6640625" style="156" customWidth="1"/>
    <col min="8957" max="8957" width="31.109375" style="156" customWidth="1"/>
    <col min="8958" max="8958" width="11.109375" style="156" customWidth="1"/>
    <col min="8959" max="8959" width="9.88671875" style="156" customWidth="1"/>
    <col min="8960" max="8960" width="11.33203125" style="156" customWidth="1"/>
    <col min="8961" max="8961" width="3.109375" style="156" customWidth="1"/>
    <col min="8962" max="8962" width="17.33203125" style="156" bestFit="1" customWidth="1"/>
    <col min="8963" max="8963" width="11.33203125" style="156" customWidth="1"/>
    <col min="8964" max="8964" width="22.6640625" style="156" bestFit="1" customWidth="1"/>
    <col min="8965" max="8965" width="9.5546875" style="156" bestFit="1" customWidth="1"/>
    <col min="8966" max="8967" width="9.109375" style="156" customWidth="1"/>
    <col min="8968" max="9210" width="9.109375" style="156" hidden="1"/>
    <col min="9211" max="9211" width="28.109375" style="156" customWidth="1"/>
    <col min="9212" max="9212" width="3.6640625" style="156" customWidth="1"/>
    <col min="9213" max="9213" width="31.109375" style="156" customWidth="1"/>
    <col min="9214" max="9214" width="11.109375" style="156" customWidth="1"/>
    <col min="9215" max="9215" width="9.88671875" style="156" customWidth="1"/>
    <col min="9216" max="9216" width="11.33203125" style="156" customWidth="1"/>
    <col min="9217" max="9217" width="3.109375" style="156" customWidth="1"/>
    <col min="9218" max="9218" width="17.33203125" style="156" bestFit="1" customWidth="1"/>
    <col min="9219" max="9219" width="11.33203125" style="156" customWidth="1"/>
    <col min="9220" max="9220" width="22.6640625" style="156" bestFit="1" customWidth="1"/>
    <col min="9221" max="9221" width="9.5546875" style="156" bestFit="1" customWidth="1"/>
    <col min="9222" max="9223" width="9.109375" style="156" customWidth="1"/>
    <col min="9224" max="9466" width="9.109375" style="156" hidden="1"/>
    <col min="9467" max="9467" width="28.109375" style="156" customWidth="1"/>
    <col min="9468" max="9468" width="3.6640625" style="156" customWidth="1"/>
    <col min="9469" max="9469" width="31.109375" style="156" customWidth="1"/>
    <col min="9470" max="9470" width="11.109375" style="156" customWidth="1"/>
    <col min="9471" max="9471" width="9.88671875" style="156" customWidth="1"/>
    <col min="9472" max="9472" width="11.33203125" style="156" customWidth="1"/>
    <col min="9473" max="9473" width="3.109375" style="156" customWidth="1"/>
    <col min="9474" max="9474" width="17.33203125" style="156" bestFit="1" customWidth="1"/>
    <col min="9475" max="9475" width="11.33203125" style="156" customWidth="1"/>
    <col min="9476" max="9476" width="22.6640625" style="156" bestFit="1" customWidth="1"/>
    <col min="9477" max="9477" width="9.5546875" style="156" bestFit="1" customWidth="1"/>
    <col min="9478" max="9479" width="9.109375" style="156" customWidth="1"/>
    <col min="9480" max="9722" width="9.109375" style="156" hidden="1"/>
    <col min="9723" max="9723" width="28.109375" style="156" customWidth="1"/>
    <col min="9724" max="9724" width="3.6640625" style="156" customWidth="1"/>
    <col min="9725" max="9725" width="31.109375" style="156" customWidth="1"/>
    <col min="9726" max="9726" width="11.109375" style="156" customWidth="1"/>
    <col min="9727" max="9727" width="9.88671875" style="156" customWidth="1"/>
    <col min="9728" max="9728" width="11.33203125" style="156" customWidth="1"/>
    <col min="9729" max="9729" width="3.109375" style="156" customWidth="1"/>
    <col min="9730" max="9730" width="17.33203125" style="156" bestFit="1" customWidth="1"/>
    <col min="9731" max="9731" width="11.33203125" style="156" customWidth="1"/>
    <col min="9732" max="9732" width="22.6640625" style="156" bestFit="1" customWidth="1"/>
    <col min="9733" max="9733" width="9.5546875" style="156" bestFit="1" customWidth="1"/>
    <col min="9734" max="9735" width="9.109375" style="156" customWidth="1"/>
    <col min="9736" max="9978" width="9.109375" style="156" hidden="1"/>
    <col min="9979" max="9979" width="28.109375" style="156" customWidth="1"/>
    <col min="9980" max="9980" width="3.6640625" style="156" customWidth="1"/>
    <col min="9981" max="9981" width="31.109375" style="156" customWidth="1"/>
    <col min="9982" max="9982" width="11.109375" style="156" customWidth="1"/>
    <col min="9983" max="9983" width="9.88671875" style="156" customWidth="1"/>
    <col min="9984" max="9984" width="11.33203125" style="156" customWidth="1"/>
    <col min="9985" max="9985" width="3.109375" style="156" customWidth="1"/>
    <col min="9986" max="9986" width="17.33203125" style="156" bestFit="1" customWidth="1"/>
    <col min="9987" max="9987" width="11.33203125" style="156" customWidth="1"/>
    <col min="9988" max="9988" width="22.6640625" style="156" bestFit="1" customWidth="1"/>
    <col min="9989" max="9989" width="9.5546875" style="156" bestFit="1" customWidth="1"/>
    <col min="9990" max="9991" width="9.109375" style="156" customWidth="1"/>
    <col min="9992" max="10234" width="9.109375" style="156" hidden="1"/>
    <col min="10235" max="10235" width="28.109375" style="156" customWidth="1"/>
    <col min="10236" max="10236" width="3.6640625" style="156" customWidth="1"/>
    <col min="10237" max="10237" width="31.109375" style="156" customWidth="1"/>
    <col min="10238" max="10238" width="11.109375" style="156" customWidth="1"/>
    <col min="10239" max="10239" width="9.88671875" style="156" customWidth="1"/>
    <col min="10240" max="10240" width="11.33203125" style="156" customWidth="1"/>
    <col min="10241" max="10241" width="3.109375" style="156" customWidth="1"/>
    <col min="10242" max="10242" width="17.33203125" style="156" bestFit="1" customWidth="1"/>
    <col min="10243" max="10243" width="11.33203125" style="156" customWidth="1"/>
    <col min="10244" max="10244" width="22.6640625" style="156" bestFit="1" customWidth="1"/>
    <col min="10245" max="10245" width="9.5546875" style="156" bestFit="1" customWidth="1"/>
    <col min="10246" max="10247" width="9.109375" style="156" customWidth="1"/>
    <col min="10248" max="10490" width="9.109375" style="156" hidden="1"/>
    <col min="10491" max="10491" width="28.109375" style="156" customWidth="1"/>
    <col min="10492" max="10492" width="3.6640625" style="156" customWidth="1"/>
    <col min="10493" max="10493" width="31.109375" style="156" customWidth="1"/>
    <col min="10494" max="10494" width="11.109375" style="156" customWidth="1"/>
    <col min="10495" max="10495" width="9.88671875" style="156" customWidth="1"/>
    <col min="10496" max="10496" width="11.33203125" style="156" customWidth="1"/>
    <col min="10497" max="10497" width="3.109375" style="156" customWidth="1"/>
    <col min="10498" max="10498" width="17.33203125" style="156" bestFit="1" customWidth="1"/>
    <col min="10499" max="10499" width="11.33203125" style="156" customWidth="1"/>
    <col min="10500" max="10500" width="22.6640625" style="156" bestFit="1" customWidth="1"/>
    <col min="10501" max="10501" width="9.5546875" style="156" bestFit="1" customWidth="1"/>
    <col min="10502" max="10503" width="9.109375" style="156" customWidth="1"/>
    <col min="10504" max="10746" width="9.109375" style="156" hidden="1"/>
    <col min="10747" max="10747" width="28.109375" style="156" customWidth="1"/>
    <col min="10748" max="10748" width="3.6640625" style="156" customWidth="1"/>
    <col min="10749" max="10749" width="31.109375" style="156" customWidth="1"/>
    <col min="10750" max="10750" width="11.109375" style="156" customWidth="1"/>
    <col min="10751" max="10751" width="9.88671875" style="156" customWidth="1"/>
    <col min="10752" max="10752" width="11.33203125" style="156" customWidth="1"/>
    <col min="10753" max="10753" width="3.109375" style="156" customWidth="1"/>
    <col min="10754" max="10754" width="17.33203125" style="156" bestFit="1" customWidth="1"/>
    <col min="10755" max="10755" width="11.33203125" style="156" customWidth="1"/>
    <col min="10756" max="10756" width="22.6640625" style="156" bestFit="1" customWidth="1"/>
    <col min="10757" max="10757" width="9.5546875" style="156" bestFit="1" customWidth="1"/>
    <col min="10758" max="10759" width="9.109375" style="156" customWidth="1"/>
    <col min="10760" max="11002" width="9.109375" style="156" hidden="1"/>
    <col min="11003" max="11003" width="28.109375" style="156" customWidth="1"/>
    <col min="11004" max="11004" width="3.6640625" style="156" customWidth="1"/>
    <col min="11005" max="11005" width="31.109375" style="156" customWidth="1"/>
    <col min="11006" max="11006" width="11.109375" style="156" customWidth="1"/>
    <col min="11007" max="11007" width="9.88671875" style="156" customWidth="1"/>
    <col min="11008" max="11008" width="11.33203125" style="156" customWidth="1"/>
    <col min="11009" max="11009" width="3.109375" style="156" customWidth="1"/>
    <col min="11010" max="11010" width="17.33203125" style="156" bestFit="1" customWidth="1"/>
    <col min="11011" max="11011" width="11.33203125" style="156" customWidth="1"/>
    <col min="11012" max="11012" width="22.6640625" style="156" bestFit="1" customWidth="1"/>
    <col min="11013" max="11013" width="9.5546875" style="156" bestFit="1" customWidth="1"/>
    <col min="11014" max="11015" width="9.109375" style="156" customWidth="1"/>
    <col min="11016" max="11258" width="9.109375" style="156" hidden="1"/>
    <col min="11259" max="11259" width="28.109375" style="156" customWidth="1"/>
    <col min="11260" max="11260" width="3.6640625" style="156" customWidth="1"/>
    <col min="11261" max="11261" width="31.109375" style="156" customWidth="1"/>
    <col min="11262" max="11262" width="11.109375" style="156" customWidth="1"/>
    <col min="11263" max="11263" width="9.88671875" style="156" customWidth="1"/>
    <col min="11264" max="11264" width="11.33203125" style="156" customWidth="1"/>
    <col min="11265" max="11265" width="3.109375" style="156" customWidth="1"/>
    <col min="11266" max="11266" width="17.33203125" style="156" bestFit="1" customWidth="1"/>
    <col min="11267" max="11267" width="11.33203125" style="156" customWidth="1"/>
    <col min="11268" max="11268" width="22.6640625" style="156" bestFit="1" customWidth="1"/>
    <col min="11269" max="11269" width="9.5546875" style="156" bestFit="1" customWidth="1"/>
    <col min="11270" max="11271" width="9.109375" style="156" customWidth="1"/>
    <col min="11272" max="11514" width="9.109375" style="156" hidden="1"/>
    <col min="11515" max="11515" width="28.109375" style="156" customWidth="1"/>
    <col min="11516" max="11516" width="3.6640625" style="156" customWidth="1"/>
    <col min="11517" max="11517" width="31.109375" style="156" customWidth="1"/>
    <col min="11518" max="11518" width="11.109375" style="156" customWidth="1"/>
    <col min="11519" max="11519" width="9.88671875" style="156" customWidth="1"/>
    <col min="11520" max="11520" width="11.33203125" style="156" customWidth="1"/>
    <col min="11521" max="11521" width="3.109375" style="156" customWidth="1"/>
    <col min="11522" max="11522" width="17.33203125" style="156" bestFit="1" customWidth="1"/>
    <col min="11523" max="11523" width="11.33203125" style="156" customWidth="1"/>
    <col min="11524" max="11524" width="22.6640625" style="156" bestFit="1" customWidth="1"/>
    <col min="11525" max="11525" width="9.5546875" style="156" bestFit="1" customWidth="1"/>
    <col min="11526" max="11527" width="9.109375" style="156" customWidth="1"/>
    <col min="11528" max="11770" width="9.109375" style="156" hidden="1"/>
    <col min="11771" max="11771" width="28.109375" style="156" customWidth="1"/>
    <col min="11772" max="11772" width="3.6640625" style="156" customWidth="1"/>
    <col min="11773" max="11773" width="31.109375" style="156" customWidth="1"/>
    <col min="11774" max="11774" width="11.109375" style="156" customWidth="1"/>
    <col min="11775" max="11775" width="9.88671875" style="156" customWidth="1"/>
    <col min="11776" max="11776" width="11.33203125" style="156" customWidth="1"/>
    <col min="11777" max="11777" width="3.109375" style="156" customWidth="1"/>
    <col min="11778" max="11778" width="17.33203125" style="156" bestFit="1" customWidth="1"/>
    <col min="11779" max="11779" width="11.33203125" style="156" customWidth="1"/>
    <col min="11780" max="11780" width="22.6640625" style="156" bestFit="1" customWidth="1"/>
    <col min="11781" max="11781" width="9.5546875" style="156" bestFit="1" customWidth="1"/>
    <col min="11782" max="11783" width="9.109375" style="156" customWidth="1"/>
    <col min="11784" max="12026" width="9.109375" style="156" hidden="1"/>
    <col min="12027" max="12027" width="28.109375" style="156" customWidth="1"/>
    <col min="12028" max="12028" width="3.6640625" style="156" customWidth="1"/>
    <col min="12029" max="12029" width="31.109375" style="156" customWidth="1"/>
    <col min="12030" max="12030" width="11.109375" style="156" customWidth="1"/>
    <col min="12031" max="12031" width="9.88671875" style="156" customWidth="1"/>
    <col min="12032" max="12032" width="11.33203125" style="156" customWidth="1"/>
    <col min="12033" max="12033" width="3.109375" style="156" customWidth="1"/>
    <col min="12034" max="12034" width="17.33203125" style="156" bestFit="1" customWidth="1"/>
    <col min="12035" max="12035" width="11.33203125" style="156" customWidth="1"/>
    <col min="12036" max="12036" width="22.6640625" style="156" bestFit="1" customWidth="1"/>
    <col min="12037" max="12037" width="9.5546875" style="156" bestFit="1" customWidth="1"/>
    <col min="12038" max="12039" width="9.109375" style="156" customWidth="1"/>
    <col min="12040" max="12282" width="9.109375" style="156" hidden="1"/>
    <col min="12283" max="12283" width="28.109375" style="156" customWidth="1"/>
    <col min="12284" max="12284" width="3.6640625" style="156" customWidth="1"/>
    <col min="12285" max="12285" width="31.109375" style="156" customWidth="1"/>
    <col min="12286" max="12286" width="11.109375" style="156" customWidth="1"/>
    <col min="12287" max="12287" width="9.88671875" style="156" customWidth="1"/>
    <col min="12288" max="12288" width="11.33203125" style="156" customWidth="1"/>
    <col min="12289" max="12289" width="3.109375" style="156" customWidth="1"/>
    <col min="12290" max="12290" width="17.33203125" style="156" bestFit="1" customWidth="1"/>
    <col min="12291" max="12291" width="11.33203125" style="156" customWidth="1"/>
    <col min="12292" max="12292" width="22.6640625" style="156" bestFit="1" customWidth="1"/>
    <col min="12293" max="12293" width="9.5546875" style="156" bestFit="1" customWidth="1"/>
    <col min="12294" max="12295" width="9.109375" style="156" customWidth="1"/>
    <col min="12296" max="12538" width="9.109375" style="156" hidden="1"/>
    <col min="12539" max="12539" width="28.109375" style="156" customWidth="1"/>
    <col min="12540" max="12540" width="3.6640625" style="156" customWidth="1"/>
    <col min="12541" max="12541" width="31.109375" style="156" customWidth="1"/>
    <col min="12542" max="12542" width="11.109375" style="156" customWidth="1"/>
    <col min="12543" max="12543" width="9.88671875" style="156" customWidth="1"/>
    <col min="12544" max="12544" width="11.33203125" style="156" customWidth="1"/>
    <col min="12545" max="12545" width="3.109375" style="156" customWidth="1"/>
    <col min="12546" max="12546" width="17.33203125" style="156" bestFit="1" customWidth="1"/>
    <col min="12547" max="12547" width="11.33203125" style="156" customWidth="1"/>
    <col min="12548" max="12548" width="22.6640625" style="156" bestFit="1" customWidth="1"/>
    <col min="12549" max="12549" width="9.5546875" style="156" bestFit="1" customWidth="1"/>
    <col min="12550" max="12551" width="9.109375" style="156" customWidth="1"/>
    <col min="12552" max="12794" width="9.109375" style="156" hidden="1"/>
    <col min="12795" max="12795" width="28.109375" style="156" customWidth="1"/>
    <col min="12796" max="12796" width="3.6640625" style="156" customWidth="1"/>
    <col min="12797" max="12797" width="31.109375" style="156" customWidth="1"/>
    <col min="12798" max="12798" width="11.109375" style="156" customWidth="1"/>
    <col min="12799" max="12799" width="9.88671875" style="156" customWidth="1"/>
    <col min="12800" max="12800" width="11.33203125" style="156" customWidth="1"/>
    <col min="12801" max="12801" width="3.109375" style="156" customWidth="1"/>
    <col min="12802" max="12802" width="17.33203125" style="156" bestFit="1" customWidth="1"/>
    <col min="12803" max="12803" width="11.33203125" style="156" customWidth="1"/>
    <col min="12804" max="12804" width="22.6640625" style="156" bestFit="1" customWidth="1"/>
    <col min="12805" max="12805" width="9.5546875" style="156" bestFit="1" customWidth="1"/>
    <col min="12806" max="12807" width="9.109375" style="156" customWidth="1"/>
    <col min="12808" max="13050" width="9.109375" style="156" hidden="1"/>
    <col min="13051" max="13051" width="28.109375" style="156" customWidth="1"/>
    <col min="13052" max="13052" width="3.6640625" style="156" customWidth="1"/>
    <col min="13053" max="13053" width="31.109375" style="156" customWidth="1"/>
    <col min="13054" max="13054" width="11.109375" style="156" customWidth="1"/>
    <col min="13055" max="13055" width="9.88671875" style="156" customWidth="1"/>
    <col min="13056" max="13056" width="11.33203125" style="156" customWidth="1"/>
    <col min="13057" max="13057" width="3.109375" style="156" customWidth="1"/>
    <col min="13058" max="13058" width="17.33203125" style="156" bestFit="1" customWidth="1"/>
    <col min="13059" max="13059" width="11.33203125" style="156" customWidth="1"/>
    <col min="13060" max="13060" width="22.6640625" style="156" bestFit="1" customWidth="1"/>
    <col min="13061" max="13061" width="9.5546875" style="156" bestFit="1" customWidth="1"/>
    <col min="13062" max="13063" width="9.109375" style="156" customWidth="1"/>
    <col min="13064" max="13306" width="9.109375" style="156" hidden="1"/>
    <col min="13307" max="13307" width="28.109375" style="156" customWidth="1"/>
    <col min="13308" max="13308" width="3.6640625" style="156" customWidth="1"/>
    <col min="13309" max="13309" width="31.109375" style="156" customWidth="1"/>
    <col min="13310" max="13310" width="11.109375" style="156" customWidth="1"/>
    <col min="13311" max="13311" width="9.88671875" style="156" customWidth="1"/>
    <col min="13312" max="13312" width="11.33203125" style="156" customWidth="1"/>
    <col min="13313" max="13313" width="3.109375" style="156" customWidth="1"/>
    <col min="13314" max="13314" width="17.33203125" style="156" bestFit="1" customWidth="1"/>
    <col min="13315" max="13315" width="11.33203125" style="156" customWidth="1"/>
    <col min="13316" max="13316" width="22.6640625" style="156" bestFit="1" customWidth="1"/>
    <col min="13317" max="13317" width="9.5546875" style="156" bestFit="1" customWidth="1"/>
    <col min="13318" max="13319" width="9.109375" style="156" customWidth="1"/>
    <col min="13320" max="13562" width="9.109375" style="156" hidden="1"/>
    <col min="13563" max="13563" width="28.109375" style="156" customWidth="1"/>
    <col min="13564" max="13564" width="3.6640625" style="156" customWidth="1"/>
    <col min="13565" max="13565" width="31.109375" style="156" customWidth="1"/>
    <col min="13566" max="13566" width="11.109375" style="156" customWidth="1"/>
    <col min="13567" max="13567" width="9.88671875" style="156" customWidth="1"/>
    <col min="13568" max="13568" width="11.33203125" style="156" customWidth="1"/>
    <col min="13569" max="13569" width="3.109375" style="156" customWidth="1"/>
    <col min="13570" max="13570" width="17.33203125" style="156" bestFit="1" customWidth="1"/>
    <col min="13571" max="13571" width="11.33203125" style="156" customWidth="1"/>
    <col min="13572" max="13572" width="22.6640625" style="156" bestFit="1" customWidth="1"/>
    <col min="13573" max="13573" width="9.5546875" style="156" bestFit="1" customWidth="1"/>
    <col min="13574" max="13575" width="9.109375" style="156" customWidth="1"/>
    <col min="13576" max="13818" width="9.109375" style="156" hidden="1"/>
    <col min="13819" max="13819" width="28.109375" style="156" customWidth="1"/>
    <col min="13820" max="13820" width="3.6640625" style="156" customWidth="1"/>
    <col min="13821" max="13821" width="31.109375" style="156" customWidth="1"/>
    <col min="13822" max="13822" width="11.109375" style="156" customWidth="1"/>
    <col min="13823" max="13823" width="9.88671875" style="156" customWidth="1"/>
    <col min="13824" max="13824" width="11.33203125" style="156" customWidth="1"/>
    <col min="13825" max="13825" width="3.109375" style="156" customWidth="1"/>
    <col min="13826" max="13826" width="17.33203125" style="156" bestFit="1" customWidth="1"/>
    <col min="13827" max="13827" width="11.33203125" style="156" customWidth="1"/>
    <col min="13828" max="13828" width="22.6640625" style="156" bestFit="1" customWidth="1"/>
    <col min="13829" max="13829" width="9.5546875" style="156" bestFit="1" customWidth="1"/>
    <col min="13830" max="13831" width="9.109375" style="156" customWidth="1"/>
    <col min="13832" max="14074" width="9.109375" style="156" hidden="1"/>
    <col min="14075" max="14075" width="28.109375" style="156" customWidth="1"/>
    <col min="14076" max="14076" width="3.6640625" style="156" customWidth="1"/>
    <col min="14077" max="14077" width="31.109375" style="156" customWidth="1"/>
    <col min="14078" max="14078" width="11.109375" style="156" customWidth="1"/>
    <col min="14079" max="14079" width="9.88671875" style="156" customWidth="1"/>
    <col min="14080" max="14080" width="11.33203125" style="156" customWidth="1"/>
    <col min="14081" max="14081" width="3.109375" style="156" customWidth="1"/>
    <col min="14082" max="14082" width="17.33203125" style="156" bestFit="1" customWidth="1"/>
    <col min="14083" max="14083" width="11.33203125" style="156" customWidth="1"/>
    <col min="14084" max="14084" width="22.6640625" style="156" bestFit="1" customWidth="1"/>
    <col min="14085" max="14085" width="9.5546875" style="156" bestFit="1" customWidth="1"/>
    <col min="14086" max="14087" width="9.109375" style="156" customWidth="1"/>
    <col min="14088" max="14330" width="9.109375" style="156" hidden="1"/>
    <col min="14331" max="14331" width="28.109375" style="156" customWidth="1"/>
    <col min="14332" max="14332" width="3.6640625" style="156" customWidth="1"/>
    <col min="14333" max="14333" width="31.109375" style="156" customWidth="1"/>
    <col min="14334" max="14334" width="11.109375" style="156" customWidth="1"/>
    <col min="14335" max="14335" width="9.88671875" style="156" customWidth="1"/>
    <col min="14336" max="14336" width="11.33203125" style="156" customWidth="1"/>
    <col min="14337" max="14337" width="3.109375" style="156" customWidth="1"/>
    <col min="14338" max="14338" width="17.33203125" style="156" bestFit="1" customWidth="1"/>
    <col min="14339" max="14339" width="11.33203125" style="156" customWidth="1"/>
    <col min="14340" max="14340" width="22.6640625" style="156" bestFit="1" customWidth="1"/>
    <col min="14341" max="14341" width="9.5546875" style="156" bestFit="1" customWidth="1"/>
    <col min="14342" max="14343" width="9.109375" style="156" customWidth="1"/>
    <col min="14344" max="14586" width="9.109375" style="156" hidden="1"/>
    <col min="14587" max="14587" width="28.109375" style="156" customWidth="1"/>
    <col min="14588" max="14588" width="3.6640625" style="156" customWidth="1"/>
    <col min="14589" max="14589" width="31.109375" style="156" customWidth="1"/>
    <col min="14590" max="14590" width="11.109375" style="156" customWidth="1"/>
    <col min="14591" max="14591" width="9.88671875" style="156" customWidth="1"/>
    <col min="14592" max="14592" width="11.33203125" style="156" customWidth="1"/>
    <col min="14593" max="14593" width="3.109375" style="156" customWidth="1"/>
    <col min="14594" max="14594" width="17.33203125" style="156" bestFit="1" customWidth="1"/>
    <col min="14595" max="14595" width="11.33203125" style="156" customWidth="1"/>
    <col min="14596" max="14596" width="22.6640625" style="156" bestFit="1" customWidth="1"/>
    <col min="14597" max="14597" width="9.5546875" style="156" bestFit="1" customWidth="1"/>
    <col min="14598" max="14599" width="9.109375" style="156" customWidth="1"/>
    <col min="14600" max="14842" width="9.109375" style="156" hidden="1"/>
    <col min="14843" max="14843" width="28.109375" style="156" customWidth="1"/>
    <col min="14844" max="14844" width="3.6640625" style="156" customWidth="1"/>
    <col min="14845" max="14845" width="31.109375" style="156" customWidth="1"/>
    <col min="14846" max="14846" width="11.109375" style="156" customWidth="1"/>
    <col min="14847" max="14847" width="9.88671875" style="156" customWidth="1"/>
    <col min="14848" max="14848" width="11.33203125" style="156" customWidth="1"/>
    <col min="14849" max="14849" width="3.109375" style="156" customWidth="1"/>
    <col min="14850" max="14850" width="17.33203125" style="156" bestFit="1" customWidth="1"/>
    <col min="14851" max="14851" width="11.33203125" style="156" customWidth="1"/>
    <col min="14852" max="14852" width="22.6640625" style="156" bestFit="1" customWidth="1"/>
    <col min="14853" max="14853" width="9.5546875" style="156" bestFit="1" customWidth="1"/>
    <col min="14854" max="14855" width="9.109375" style="156" customWidth="1"/>
    <col min="14856" max="15098" width="9.109375" style="156" hidden="1"/>
    <col min="15099" max="15099" width="28.109375" style="156" customWidth="1"/>
    <col min="15100" max="15100" width="3.6640625" style="156" customWidth="1"/>
    <col min="15101" max="15101" width="31.109375" style="156" customWidth="1"/>
    <col min="15102" max="15102" width="11.109375" style="156" customWidth="1"/>
    <col min="15103" max="15103" width="9.88671875" style="156" customWidth="1"/>
    <col min="15104" max="15104" width="11.33203125" style="156" customWidth="1"/>
    <col min="15105" max="15105" width="3.109375" style="156" customWidth="1"/>
    <col min="15106" max="15106" width="17.33203125" style="156" bestFit="1" customWidth="1"/>
    <col min="15107" max="15107" width="11.33203125" style="156" customWidth="1"/>
    <col min="15108" max="15108" width="22.6640625" style="156" bestFit="1" customWidth="1"/>
    <col min="15109" max="15109" width="9.5546875" style="156" bestFit="1" customWidth="1"/>
    <col min="15110" max="15111" width="9.109375" style="156" customWidth="1"/>
    <col min="15112" max="15354" width="9.109375" style="156" hidden="1"/>
    <col min="15355" max="15355" width="28.109375" style="156" customWidth="1"/>
    <col min="15356" max="15356" width="3.6640625" style="156" customWidth="1"/>
    <col min="15357" max="15357" width="31.109375" style="156" customWidth="1"/>
    <col min="15358" max="15358" width="11.109375" style="156" customWidth="1"/>
    <col min="15359" max="15359" width="9.88671875" style="156" customWidth="1"/>
    <col min="15360" max="15360" width="11.33203125" style="156" customWidth="1"/>
    <col min="15361" max="15361" width="3.109375" style="156" customWidth="1"/>
    <col min="15362" max="15362" width="17.33203125" style="156" bestFit="1" customWidth="1"/>
    <col min="15363" max="15363" width="11.33203125" style="156" customWidth="1"/>
    <col min="15364" max="15364" width="22.6640625" style="156" bestFit="1" customWidth="1"/>
    <col min="15365" max="15365" width="9.5546875" style="156" bestFit="1" customWidth="1"/>
    <col min="15366" max="15367" width="9.109375" style="156" customWidth="1"/>
    <col min="15368" max="15610" width="9.109375" style="156" hidden="1"/>
    <col min="15611" max="15611" width="28.109375" style="156" customWidth="1"/>
    <col min="15612" max="15612" width="3.6640625" style="156" customWidth="1"/>
    <col min="15613" max="15613" width="31.109375" style="156" customWidth="1"/>
    <col min="15614" max="15614" width="11.109375" style="156" customWidth="1"/>
    <col min="15615" max="15615" width="9.88671875" style="156" customWidth="1"/>
    <col min="15616" max="15616" width="11.33203125" style="156" customWidth="1"/>
    <col min="15617" max="15617" width="3.109375" style="156" customWidth="1"/>
    <col min="15618" max="15618" width="17.33203125" style="156" bestFit="1" customWidth="1"/>
    <col min="15619" max="15619" width="11.33203125" style="156" customWidth="1"/>
    <col min="15620" max="15620" width="22.6640625" style="156" bestFit="1" customWidth="1"/>
    <col min="15621" max="15621" width="9.5546875" style="156" bestFit="1" customWidth="1"/>
    <col min="15622" max="15623" width="9.109375" style="156" customWidth="1"/>
    <col min="15624" max="15866" width="9.109375" style="156" hidden="1"/>
    <col min="15867" max="15867" width="28.109375" style="156" customWidth="1"/>
    <col min="15868" max="15868" width="3.6640625" style="156" customWidth="1"/>
    <col min="15869" max="15869" width="31.109375" style="156" customWidth="1"/>
    <col min="15870" max="15870" width="11.109375" style="156" customWidth="1"/>
    <col min="15871" max="15871" width="9.88671875" style="156" customWidth="1"/>
    <col min="15872" max="15872" width="11.33203125" style="156" customWidth="1"/>
    <col min="15873" max="15873" width="3.109375" style="156" customWidth="1"/>
    <col min="15874" max="15874" width="17.33203125" style="156" bestFit="1" customWidth="1"/>
    <col min="15875" max="15875" width="11.33203125" style="156" customWidth="1"/>
    <col min="15876" max="15876" width="22.6640625" style="156" bestFit="1" customWidth="1"/>
    <col min="15877" max="15877" width="9.5546875" style="156" bestFit="1" customWidth="1"/>
    <col min="15878" max="15879" width="9.109375" style="156" customWidth="1"/>
    <col min="15880" max="16122" width="9.109375" style="156" hidden="1"/>
    <col min="16123" max="16123" width="28.109375" style="156" customWidth="1"/>
    <col min="16124" max="16124" width="3.6640625" style="156" customWidth="1"/>
    <col min="16125" max="16125" width="31.109375" style="156" customWidth="1"/>
    <col min="16126" max="16126" width="11.109375" style="156" customWidth="1"/>
    <col min="16127" max="16127" width="9.88671875" style="156" customWidth="1"/>
    <col min="16128" max="16128" width="11.33203125" style="156" customWidth="1"/>
    <col min="16129" max="16129" width="3.109375" style="156" customWidth="1"/>
    <col min="16130" max="16130" width="17.33203125" style="156" bestFit="1" customWidth="1"/>
    <col min="16131" max="16131" width="11.33203125" style="156" customWidth="1"/>
    <col min="16132" max="16132" width="22.6640625" style="156" bestFit="1" customWidth="1"/>
    <col min="16133" max="16133" width="9.5546875" style="156" bestFit="1" customWidth="1"/>
    <col min="16134" max="16135" width="9.109375" style="156" customWidth="1"/>
    <col min="16136" max="16141" width="0" style="156" hidden="1"/>
    <col min="16142" max="16384" width="9.109375" style="156" hidden="1"/>
  </cols>
  <sheetData>
    <row r="1" spans="1:8" ht="29.25" customHeight="1">
      <c r="B1" s="140"/>
      <c r="C1" s="140"/>
      <c r="D1" s="140"/>
    </row>
    <row r="2" spans="1:8" s="140" customFormat="1" ht="56.25" customHeight="1">
      <c r="A2" s="142"/>
      <c r="B2" s="337" t="s">
        <v>212</v>
      </c>
      <c r="C2" s="338"/>
      <c r="D2" s="338"/>
      <c r="E2" s="338"/>
      <c r="F2" s="338"/>
      <c r="G2" s="339"/>
    </row>
    <row r="3" spans="1:8" s="140" customFormat="1" ht="13.8">
      <c r="B3" s="1"/>
      <c r="C3" s="2"/>
      <c r="D3" s="2" t="s">
        <v>213</v>
      </c>
      <c r="E3" s="2"/>
      <c r="F3" s="3" t="s">
        <v>225</v>
      </c>
      <c r="G3" s="4"/>
    </row>
    <row r="4" spans="1:8" s="140" customFormat="1" ht="13.8">
      <c r="B4" s="1" t="s">
        <v>215</v>
      </c>
      <c r="C4" s="5" t="s">
        <v>216</v>
      </c>
      <c r="D4" s="2" t="s">
        <v>217</v>
      </c>
      <c r="E4" s="2" t="s">
        <v>218</v>
      </c>
      <c r="F4" s="3" t="s">
        <v>213</v>
      </c>
      <c r="G4" s="4" t="s">
        <v>214</v>
      </c>
    </row>
    <row r="5" spans="1:8" ht="13.8">
      <c r="B5" s="6"/>
      <c r="C5" s="7"/>
      <c r="D5" s="8"/>
      <c r="E5" s="7"/>
      <c r="F5" s="9" t="s">
        <v>15</v>
      </c>
      <c r="G5" s="10" t="s">
        <v>15</v>
      </c>
      <c r="H5" s="156">
        <v>0.3</v>
      </c>
    </row>
    <row r="6" spans="1:8" ht="13.8">
      <c r="B6" s="11">
        <v>1</v>
      </c>
      <c r="C6" s="12" t="s">
        <v>276</v>
      </c>
      <c r="D6" s="13">
        <v>27.5</v>
      </c>
      <c r="E6" s="14">
        <v>25398851</v>
      </c>
      <c r="F6" s="15">
        <v>26.972307967789568</v>
      </c>
      <c r="G6" s="16">
        <v>685065631.20000005</v>
      </c>
      <c r="H6" s="156">
        <v>90</v>
      </c>
    </row>
    <row r="7" spans="1:8" ht="13.8">
      <c r="B7" s="11">
        <v>2</v>
      </c>
      <c r="C7" s="12" t="s">
        <v>280</v>
      </c>
      <c r="D7" s="13">
        <v>1479</v>
      </c>
      <c r="E7" s="14">
        <v>344490</v>
      </c>
      <c r="F7" s="15">
        <v>1428.4695227727946</v>
      </c>
      <c r="G7" s="16">
        <v>492093465.89999998</v>
      </c>
      <c r="H7" s="156">
        <v>68</v>
      </c>
    </row>
    <row r="8" spans="1:8" ht="13.8">
      <c r="B8" s="11">
        <v>3</v>
      </c>
      <c r="C8" s="12" t="s">
        <v>79</v>
      </c>
      <c r="D8" s="13">
        <v>5.35</v>
      </c>
      <c r="E8" s="14">
        <v>86398117</v>
      </c>
      <c r="F8" s="15">
        <v>5.2188940182573651</v>
      </c>
      <c r="G8" s="16">
        <v>450902616</v>
      </c>
      <c r="H8" s="156">
        <v>4.25</v>
      </c>
    </row>
    <row r="9" spans="1:8" ht="13.8">
      <c r="B9" s="11">
        <v>4</v>
      </c>
      <c r="C9" s="12" t="s">
        <v>34</v>
      </c>
      <c r="D9" s="13">
        <v>1.39</v>
      </c>
      <c r="E9" s="14">
        <v>287681866</v>
      </c>
      <c r="F9" s="15">
        <v>1.374308826264357</v>
      </c>
      <c r="G9" s="16">
        <v>395363727.60000002</v>
      </c>
      <c r="H9" s="156">
        <v>1.39</v>
      </c>
    </row>
    <row r="10" spans="1:8" ht="13.8">
      <c r="B10" s="11">
        <v>5</v>
      </c>
      <c r="C10" s="12" t="s">
        <v>85</v>
      </c>
      <c r="D10" s="13">
        <v>8.35</v>
      </c>
      <c r="E10" s="14">
        <v>38997215</v>
      </c>
      <c r="F10" s="15">
        <v>8.4263038732381279</v>
      </c>
      <c r="G10" s="16">
        <v>328602383.80000001</v>
      </c>
    </row>
    <row r="11" spans="1:8" ht="13.8">
      <c r="B11" s="11">
        <v>6</v>
      </c>
      <c r="C11" s="12" t="s">
        <v>278</v>
      </c>
      <c r="D11" s="13">
        <v>240</v>
      </c>
      <c r="E11" s="14">
        <v>808581</v>
      </c>
      <c r="F11" s="15">
        <v>232.76279927428422</v>
      </c>
      <c r="G11" s="16">
        <v>188207577</v>
      </c>
    </row>
    <row r="12" spans="1:8" ht="13.8">
      <c r="B12" s="11">
        <v>7</v>
      </c>
      <c r="C12" s="12" t="s">
        <v>261</v>
      </c>
      <c r="D12" s="13">
        <v>25.85</v>
      </c>
      <c r="E12" s="14">
        <v>5374721</v>
      </c>
      <c r="F12" s="15">
        <v>25.867462329672556</v>
      </c>
      <c r="G12" s="16">
        <v>139030393</v>
      </c>
      <c r="H12" s="156">
        <v>0.44</v>
      </c>
    </row>
    <row r="13" spans="1:8" ht="13.8">
      <c r="B13" s="11">
        <v>8</v>
      </c>
      <c r="C13" s="12" t="s">
        <v>59</v>
      </c>
      <c r="D13" s="13">
        <v>1080.3</v>
      </c>
      <c r="E13" s="14">
        <v>125387</v>
      </c>
      <c r="F13" s="15">
        <v>1105.1795313708758</v>
      </c>
      <c r="G13" s="16">
        <v>138575145.90000001</v>
      </c>
      <c r="H13" s="156">
        <v>1.95</v>
      </c>
    </row>
    <row r="14" spans="1:8" ht="13.8">
      <c r="B14" s="11">
        <v>9</v>
      </c>
      <c r="C14" s="12" t="s">
        <v>256</v>
      </c>
      <c r="D14" s="13">
        <v>25.5</v>
      </c>
      <c r="E14" s="14">
        <v>5254236</v>
      </c>
      <c r="F14" s="15">
        <v>25.550341457825649</v>
      </c>
      <c r="G14" s="16">
        <v>134247523.90000001</v>
      </c>
      <c r="H14" s="156">
        <v>7.1</v>
      </c>
    </row>
    <row r="15" spans="1:8" ht="13.8">
      <c r="B15" s="11">
        <v>10</v>
      </c>
      <c r="C15" s="12" t="s">
        <v>169</v>
      </c>
      <c r="D15" s="13">
        <v>5.7</v>
      </c>
      <c r="E15" s="14">
        <v>21800093</v>
      </c>
      <c r="F15" s="15">
        <v>5.6760232123780394</v>
      </c>
      <c r="G15" s="16">
        <v>123737833.90000001</v>
      </c>
      <c r="H15" s="156">
        <v>0.78</v>
      </c>
    </row>
    <row r="16" spans="1:8" ht="13.8">
      <c r="B16" s="17"/>
      <c r="C16" s="18"/>
      <c r="D16" s="19"/>
      <c r="E16" s="20">
        <v>472183557</v>
      </c>
      <c r="F16" s="21"/>
      <c r="G16" s="22">
        <v>3075826298.2000003</v>
      </c>
    </row>
    <row r="18" spans="3:8">
      <c r="C18" s="157"/>
      <c r="H18" s="156">
        <v>1.03</v>
      </c>
    </row>
    <row r="19" spans="3:8">
      <c r="H19" s="156">
        <v>17</v>
      </c>
    </row>
    <row r="20" spans="3:8">
      <c r="H20" s="156">
        <v>0.72</v>
      </c>
    </row>
    <row r="21" spans="3:8">
      <c r="H21" s="156">
        <v>61.75</v>
      </c>
    </row>
    <row r="22" spans="3:8">
      <c r="H22" s="156">
        <v>36.6</v>
      </c>
    </row>
    <row r="23" spans="3:8">
      <c r="H23" s="156">
        <v>5.0999999999999996</v>
      </c>
    </row>
    <row r="26" spans="3:8">
      <c r="H26" s="156">
        <v>0.5</v>
      </c>
    </row>
    <row r="27" spans="3:8">
      <c r="H27" s="156">
        <v>0.85</v>
      </c>
    </row>
    <row r="28" spans="3:8">
      <c r="H28" s="156">
        <v>0.81</v>
      </c>
    </row>
    <row r="29" spans="3:8">
      <c r="H29" s="156">
        <v>17.649999999999999</v>
      </c>
    </row>
    <row r="30" spans="3:8">
      <c r="H30" s="156">
        <v>4.55</v>
      </c>
    </row>
    <row r="31" spans="3:8">
      <c r="H31" s="156">
        <v>47</v>
      </c>
    </row>
    <row r="32" spans="3:8">
      <c r="C32" s="140"/>
      <c r="H32" s="156">
        <v>2.0299999999999998</v>
      </c>
    </row>
    <row r="33" spans="8:8">
      <c r="H33" s="156">
        <v>7.75</v>
      </c>
    </row>
    <row r="34" spans="8:8">
      <c r="H34" s="156">
        <v>1350</v>
      </c>
    </row>
    <row r="35" spans="8:8">
      <c r="H35" s="156">
        <v>16.399999999999999</v>
      </c>
    </row>
    <row r="36" spans="8:8">
      <c r="H36" s="156">
        <v>26</v>
      </c>
    </row>
    <row r="37" spans="8:8">
      <c r="H37" s="156">
        <v>1.0900000000000001</v>
      </c>
    </row>
    <row r="38" spans="8:8">
      <c r="H38" s="156">
        <v>0.36</v>
      </c>
    </row>
    <row r="39" spans="8:8">
      <c r="H39" s="156">
        <v>13</v>
      </c>
    </row>
    <row r="40" spans="8:8">
      <c r="H40" s="156">
        <v>4.9000000000000004</v>
      </c>
    </row>
    <row r="41" spans="8:8">
      <c r="H41" s="156">
        <v>9.9</v>
      </c>
    </row>
    <row r="42" spans="8:8">
      <c r="H42" s="156">
        <v>50</v>
      </c>
    </row>
    <row r="43" spans="8:8">
      <c r="H43" s="156">
        <v>16.2</v>
      </c>
    </row>
    <row r="44" spans="8:8">
      <c r="H44" s="156">
        <v>7.35</v>
      </c>
    </row>
    <row r="45" spans="8:8">
      <c r="H45" s="156">
        <v>4.1500000000000004</v>
      </c>
    </row>
    <row r="46" spans="8:8">
      <c r="H46" s="156">
        <v>11.65</v>
      </c>
    </row>
    <row r="49" spans="8:8">
      <c r="H49" s="156">
        <v>7.2</v>
      </c>
    </row>
    <row r="50" spans="8:8">
      <c r="H50" s="156">
        <v>4.7</v>
      </c>
    </row>
    <row r="51" spans="8:8">
      <c r="H51" s="156">
        <v>2.66</v>
      </c>
    </row>
    <row r="52" spans="8:8">
      <c r="H52" s="156">
        <v>2.1</v>
      </c>
    </row>
    <row r="53" spans="8:8">
      <c r="H53" s="156">
        <v>6.9</v>
      </c>
    </row>
    <row r="54" spans="8:8">
      <c r="H54" s="156">
        <v>28</v>
      </c>
    </row>
    <row r="55" spans="8:8">
      <c r="H55" s="156">
        <v>0.54</v>
      </c>
    </row>
    <row r="56" spans="8:8">
      <c r="H56" s="156">
        <v>38.700000000000003</v>
      </c>
    </row>
    <row r="57" spans="8:8">
      <c r="H57" s="156">
        <v>1.6</v>
      </c>
    </row>
    <row r="58" spans="8:8">
      <c r="H58" s="156">
        <v>1.43</v>
      </c>
    </row>
    <row r="59" spans="8:8">
      <c r="H59" s="156">
        <v>6.8</v>
      </c>
    </row>
    <row r="60" spans="8:8">
      <c r="H60" s="156">
        <v>4.55</v>
      </c>
    </row>
    <row r="61" spans="8:8">
      <c r="H61" s="156">
        <v>0.53</v>
      </c>
    </row>
    <row r="62" spans="8:8">
      <c r="H62" s="156">
        <v>0.55000000000000004</v>
      </c>
    </row>
    <row r="63" spans="8:8">
      <c r="H63" s="156">
        <v>20.3</v>
      </c>
    </row>
    <row r="64" spans="8:8">
      <c r="H64" s="156">
        <v>0.2</v>
      </c>
    </row>
    <row r="65" spans="8:264">
      <c r="H65" s="156">
        <v>0.95</v>
      </c>
    </row>
    <row r="66" spans="8:264">
      <c r="H66" s="156">
        <v>2.2000000000000002</v>
      </c>
    </row>
    <row r="67" spans="8:264">
      <c r="H67" s="156">
        <v>0.45</v>
      </c>
    </row>
    <row r="68" spans="8:264">
      <c r="H68" s="156">
        <v>0.2</v>
      </c>
    </row>
    <row r="69" spans="8:264">
      <c r="H69" s="156">
        <v>0.2</v>
      </c>
    </row>
    <row r="70" spans="8:264">
      <c r="H70" s="156">
        <v>0.27</v>
      </c>
    </row>
    <row r="71" spans="8:264">
      <c r="H71" s="156">
        <v>0.38</v>
      </c>
    </row>
    <row r="72" spans="8:264">
      <c r="H72" s="156">
        <v>0.42</v>
      </c>
    </row>
    <row r="73" spans="8:264">
      <c r="H73" s="156">
        <v>0.46</v>
      </c>
    </row>
    <row r="74" spans="8:264">
      <c r="H74" s="156">
        <v>0.83</v>
      </c>
    </row>
    <row r="75" spans="8:264">
      <c r="H75" s="156">
        <v>0.27</v>
      </c>
    </row>
    <row r="76" spans="8:264">
      <c r="H76" s="156">
        <v>1.72</v>
      </c>
    </row>
    <row r="77" spans="8:264">
      <c r="H77" s="156">
        <v>0.2</v>
      </c>
    </row>
    <row r="78" spans="8:264">
      <c r="H78" s="156">
        <v>0.41</v>
      </c>
    </row>
    <row r="79" spans="8:264" ht="13.8">
      <c r="H79" s="156">
        <v>0.22</v>
      </c>
      <c r="JD79" s="25"/>
    </row>
    <row r="80" spans="8:264">
      <c r="H80" s="156">
        <v>0.2</v>
      </c>
    </row>
    <row r="81" spans="8:8">
      <c r="H81" s="156">
        <v>0.48</v>
      </c>
    </row>
    <row r="82" spans="8:8">
      <c r="H82" s="156">
        <v>0.2</v>
      </c>
    </row>
    <row r="83" spans="8:8">
      <c r="H83" s="156">
        <v>0.2</v>
      </c>
    </row>
    <row r="84" spans="8:8">
      <c r="H84" s="156">
        <v>0.2</v>
      </c>
    </row>
    <row r="85" spans="8:8">
      <c r="H85" s="156">
        <v>0.39</v>
      </c>
    </row>
    <row r="86" spans="8:8">
      <c r="H86" s="156">
        <v>0.95</v>
      </c>
    </row>
    <row r="87" spans="8:8">
      <c r="H87" s="156">
        <v>0.5</v>
      </c>
    </row>
    <row r="88" spans="8:8">
      <c r="H88" s="156">
        <v>1.32</v>
      </c>
    </row>
    <row r="89" spans="8:8">
      <c r="H89" s="156">
        <v>3.02</v>
      </c>
    </row>
    <row r="90" spans="8:8">
      <c r="H90" s="156">
        <v>0.2</v>
      </c>
    </row>
    <row r="91" spans="8:8">
      <c r="H91" s="156">
        <v>5</v>
      </c>
    </row>
    <row r="92" spans="8:8">
      <c r="H92" s="156">
        <v>5.75</v>
      </c>
    </row>
    <row r="93" spans="8:8">
      <c r="H93" s="156">
        <v>0.2</v>
      </c>
    </row>
    <row r="94" spans="8:8">
      <c r="H94" s="156">
        <v>552.20000000000005</v>
      </c>
    </row>
    <row r="95" spans="8:8">
      <c r="H95" s="156">
        <v>0.23</v>
      </c>
    </row>
    <row r="96" spans="8:8">
      <c r="H96" s="156">
        <v>4.5</v>
      </c>
    </row>
    <row r="99" spans="8:8">
      <c r="H99" s="156">
        <v>5.4</v>
      </c>
    </row>
    <row r="100" spans="8:8">
      <c r="H100" s="156">
        <v>0.28000000000000003</v>
      </c>
    </row>
    <row r="101" spans="8:8">
      <c r="H101" s="156">
        <v>0.49</v>
      </c>
    </row>
    <row r="102" spans="8:8">
      <c r="H102" s="156">
        <v>4.28</v>
      </c>
    </row>
    <row r="103" spans="8:8">
      <c r="H103" s="156">
        <v>6</v>
      </c>
    </row>
    <row r="104" spans="8:8">
      <c r="H104" s="156">
        <v>3.21</v>
      </c>
    </row>
    <row r="105" spans="8:8">
      <c r="H105" s="156">
        <v>1.5</v>
      </c>
    </row>
    <row r="106" spans="8:8">
      <c r="H106" s="156">
        <v>1.0900000000000001</v>
      </c>
    </row>
    <row r="109" spans="8:8">
      <c r="H109" s="156">
        <v>0.2</v>
      </c>
    </row>
    <row r="110" spans="8:8">
      <c r="H110" s="156">
        <v>0.2</v>
      </c>
    </row>
    <row r="111" spans="8:8">
      <c r="H111" s="156">
        <v>1.1299999999999999</v>
      </c>
    </row>
    <row r="112" spans="8:8">
      <c r="H112" s="156">
        <v>1.96</v>
      </c>
    </row>
    <row r="113" spans="8:8">
      <c r="H113" s="156">
        <v>0.64</v>
      </c>
    </row>
    <row r="114" spans="8:8">
      <c r="H114" s="156">
        <v>0.2</v>
      </c>
    </row>
    <row r="115" spans="8:8">
      <c r="H115" s="156">
        <v>2.06</v>
      </c>
    </row>
    <row r="116" spans="8:8">
      <c r="H116" s="156">
        <v>157</v>
      </c>
    </row>
    <row r="117" spans="8:8">
      <c r="H117" s="156">
        <v>601</v>
      </c>
    </row>
    <row r="120" spans="8:8">
      <c r="H120" s="156">
        <v>62.5</v>
      </c>
    </row>
    <row r="121" spans="8:8">
      <c r="H121" s="156">
        <v>6.05</v>
      </c>
    </row>
    <row r="122" spans="8:8">
      <c r="H122" s="156">
        <v>18</v>
      </c>
    </row>
    <row r="123" spans="8:8">
      <c r="H123" s="156">
        <v>67.3</v>
      </c>
    </row>
    <row r="124" spans="8:8">
      <c r="H124" s="156">
        <v>204</v>
      </c>
    </row>
    <row r="125" spans="8:8">
      <c r="H125" s="156">
        <v>0.41</v>
      </c>
    </row>
    <row r="126" spans="8:8">
      <c r="H126" s="156">
        <v>9.4</v>
      </c>
    </row>
    <row r="127" spans="8:8">
      <c r="H127" s="156">
        <v>19.5</v>
      </c>
    </row>
    <row r="128" spans="8:8">
      <c r="H128" s="156">
        <v>1.81</v>
      </c>
    </row>
    <row r="129" spans="8:8">
      <c r="H129" s="156">
        <v>6.05</v>
      </c>
    </row>
    <row r="132" spans="8:8">
      <c r="H132" s="156">
        <v>7.7</v>
      </c>
    </row>
    <row r="133" spans="8:8">
      <c r="H133" s="156">
        <v>7.2</v>
      </c>
    </row>
    <row r="134" spans="8:8">
      <c r="H134" s="156">
        <v>0.2</v>
      </c>
    </row>
    <row r="135" spans="8:8">
      <c r="H135" s="156">
        <v>0.35</v>
      </c>
    </row>
    <row r="136" spans="8:8">
      <c r="H136" s="156">
        <v>0.2</v>
      </c>
    </row>
    <row r="137" spans="8:8">
      <c r="H137" s="156">
        <v>2.91</v>
      </c>
    </row>
    <row r="140" spans="8:8">
      <c r="H140" s="156">
        <v>2.65</v>
      </c>
    </row>
    <row r="141" spans="8:8">
      <c r="H141" s="156">
        <v>0.25</v>
      </c>
    </row>
    <row r="142" spans="8:8">
      <c r="H142" s="156">
        <v>402.3</v>
      </c>
    </row>
    <row r="143" spans="8:8">
      <c r="H143" s="156">
        <v>10.9</v>
      </c>
    </row>
    <row r="144" spans="8:8">
      <c r="H144" s="156">
        <v>17</v>
      </c>
    </row>
    <row r="145" spans="8:8">
      <c r="H145" s="156">
        <v>4.62</v>
      </c>
    </row>
    <row r="146" spans="8:8">
      <c r="H146" s="156">
        <v>13.5</v>
      </c>
    </row>
    <row r="147" spans="8:8">
      <c r="H147" s="156">
        <v>130</v>
      </c>
    </row>
    <row r="150" spans="8:8">
      <c r="H150" s="156">
        <v>0.2</v>
      </c>
    </row>
    <row r="151" spans="8:8">
      <c r="H151" s="156">
        <v>1.62</v>
      </c>
    </row>
    <row r="152" spans="8:8">
      <c r="H152" s="156">
        <v>2.02</v>
      </c>
    </row>
    <row r="153" spans="8:8">
      <c r="H153" s="156">
        <v>2.88</v>
      </c>
    </row>
    <row r="154" spans="8:8">
      <c r="H154" s="156">
        <v>0.2</v>
      </c>
    </row>
    <row r="155" spans="8:8">
      <c r="H155" s="156">
        <v>3</v>
      </c>
    </row>
    <row r="156" spans="8:8">
      <c r="H156" s="156">
        <v>0.72</v>
      </c>
    </row>
    <row r="157" spans="8:8">
      <c r="H157" s="156">
        <v>4.0599999999999996</v>
      </c>
    </row>
    <row r="158" spans="8:8">
      <c r="H158" s="156">
        <v>0.2</v>
      </c>
    </row>
    <row r="159" spans="8:8">
      <c r="H159" s="156">
        <v>2.2000000000000002</v>
      </c>
    </row>
    <row r="160" spans="8:8">
      <c r="H160" s="156">
        <v>0.91</v>
      </c>
    </row>
    <row r="161" spans="8:8">
      <c r="H161" s="156">
        <v>2.84</v>
      </c>
    </row>
    <row r="162" spans="8:8">
      <c r="H162" s="156">
        <v>3.25</v>
      </c>
    </row>
    <row r="163" spans="8:8">
      <c r="H163" s="156">
        <v>0.2</v>
      </c>
    </row>
    <row r="164" spans="8:8">
      <c r="H164" s="156">
        <v>0.3</v>
      </c>
    </row>
    <row r="165" spans="8:8">
      <c r="H165" s="156">
        <v>0.92</v>
      </c>
    </row>
    <row r="166" spans="8:8">
      <c r="H166" s="156">
        <v>1.62</v>
      </c>
    </row>
    <row r="167" spans="8:8">
      <c r="H167" s="156">
        <v>1.07</v>
      </c>
    </row>
    <row r="168" spans="8:8">
      <c r="H168" s="156">
        <v>0.28000000000000003</v>
      </c>
    </row>
    <row r="169" spans="8:8">
      <c r="H169" s="156">
        <v>1.76</v>
      </c>
    </row>
    <row r="170" spans="8:8">
      <c r="H170" s="156">
        <v>4.1900000000000004</v>
      </c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JC217" sqref="JC217"/>
    </sheetView>
  </sheetViews>
  <sheetFormatPr defaultColWidth="0" defaultRowHeight="13.8"/>
  <cols>
    <col min="1" max="1" width="29.44140625" style="140" customWidth="1"/>
    <col min="2" max="2" width="2" style="25" customWidth="1"/>
    <col min="3" max="3" width="31.44140625" style="25" customWidth="1"/>
    <col min="4" max="4" width="11.21875" style="25" customWidth="1"/>
    <col min="5" max="5" width="17.44140625" style="25" bestFit="1" customWidth="1"/>
    <col min="6" max="6" width="31.109375" style="25" bestFit="1" customWidth="1"/>
    <col min="7" max="7" width="11.21875" style="25" bestFit="1" customWidth="1"/>
    <col min="8" max="8" width="22" style="25" bestFit="1" customWidth="1"/>
    <col min="9" max="9" width="1" style="25" customWidth="1"/>
    <col min="10" max="12" width="9.109375" style="25" customWidth="1"/>
    <col min="13" max="256" width="9.109375" style="141" hidden="1"/>
    <col min="257" max="257" width="28.109375" style="141" customWidth="1"/>
    <col min="258" max="258" width="3" style="141" customWidth="1"/>
    <col min="259" max="259" width="32.5546875" style="141" bestFit="1" customWidth="1"/>
    <col min="260" max="261" width="11.5546875" style="141" customWidth="1"/>
    <col min="262" max="262" width="18.88671875" style="141" bestFit="1" customWidth="1"/>
    <col min="263" max="263" width="16.109375" style="141" bestFit="1" customWidth="1"/>
    <col min="264" max="264" width="19.5546875" style="141" customWidth="1"/>
    <col min="265" max="265" width="1" style="141" customWidth="1"/>
    <col min="266" max="268" width="9.109375" style="141" customWidth="1"/>
    <col min="269" max="512" width="9.109375" style="141" hidden="1"/>
    <col min="513" max="513" width="28.109375" style="141" customWidth="1"/>
    <col min="514" max="514" width="3" style="141" customWidth="1"/>
    <col min="515" max="515" width="32.5546875" style="141" bestFit="1" customWidth="1"/>
    <col min="516" max="517" width="11.5546875" style="141" customWidth="1"/>
    <col min="518" max="518" width="18.88671875" style="141" bestFit="1" customWidth="1"/>
    <col min="519" max="519" width="16.109375" style="141" bestFit="1" customWidth="1"/>
    <col min="520" max="520" width="19.5546875" style="141" customWidth="1"/>
    <col min="521" max="521" width="1" style="141" customWidth="1"/>
    <col min="522" max="524" width="9.109375" style="141" customWidth="1"/>
    <col min="525" max="768" width="9.109375" style="141" hidden="1"/>
    <col min="769" max="769" width="28.109375" style="141" customWidth="1"/>
    <col min="770" max="770" width="3" style="141" customWidth="1"/>
    <col min="771" max="771" width="32.5546875" style="141" bestFit="1" customWidth="1"/>
    <col min="772" max="773" width="11.5546875" style="141" customWidth="1"/>
    <col min="774" max="774" width="18.88671875" style="141" bestFit="1" customWidth="1"/>
    <col min="775" max="775" width="16.109375" style="141" bestFit="1" customWidth="1"/>
    <col min="776" max="776" width="19.5546875" style="141" customWidth="1"/>
    <col min="777" max="777" width="1" style="141" customWidth="1"/>
    <col min="778" max="780" width="9.109375" style="141" customWidth="1"/>
    <col min="781" max="1024" width="9.109375" style="141" hidden="1"/>
    <col min="1025" max="1025" width="28.109375" style="141" customWidth="1"/>
    <col min="1026" max="1026" width="3" style="141" customWidth="1"/>
    <col min="1027" max="1027" width="32.5546875" style="141" bestFit="1" customWidth="1"/>
    <col min="1028" max="1029" width="11.5546875" style="141" customWidth="1"/>
    <col min="1030" max="1030" width="18.88671875" style="141" bestFit="1" customWidth="1"/>
    <col min="1031" max="1031" width="16.109375" style="141" bestFit="1" customWidth="1"/>
    <col min="1032" max="1032" width="19.5546875" style="141" customWidth="1"/>
    <col min="1033" max="1033" width="1" style="141" customWidth="1"/>
    <col min="1034" max="1036" width="9.109375" style="141" customWidth="1"/>
    <col min="1037" max="1280" width="9.109375" style="141" hidden="1"/>
    <col min="1281" max="1281" width="28.109375" style="141" customWidth="1"/>
    <col min="1282" max="1282" width="3" style="141" customWidth="1"/>
    <col min="1283" max="1283" width="32.5546875" style="141" bestFit="1" customWidth="1"/>
    <col min="1284" max="1285" width="11.5546875" style="141" customWidth="1"/>
    <col min="1286" max="1286" width="18.88671875" style="141" bestFit="1" customWidth="1"/>
    <col min="1287" max="1287" width="16.109375" style="141" bestFit="1" customWidth="1"/>
    <col min="1288" max="1288" width="19.5546875" style="141" customWidth="1"/>
    <col min="1289" max="1289" width="1" style="141" customWidth="1"/>
    <col min="1290" max="1292" width="9.109375" style="141" customWidth="1"/>
    <col min="1293" max="1536" width="9.109375" style="141" hidden="1"/>
    <col min="1537" max="1537" width="28.109375" style="141" customWidth="1"/>
    <col min="1538" max="1538" width="3" style="141" customWidth="1"/>
    <col min="1539" max="1539" width="32.5546875" style="141" bestFit="1" customWidth="1"/>
    <col min="1540" max="1541" width="11.5546875" style="141" customWidth="1"/>
    <col min="1542" max="1542" width="18.88671875" style="141" bestFit="1" customWidth="1"/>
    <col min="1543" max="1543" width="16.109375" style="141" bestFit="1" customWidth="1"/>
    <col min="1544" max="1544" width="19.5546875" style="141" customWidth="1"/>
    <col min="1545" max="1545" width="1" style="141" customWidth="1"/>
    <col min="1546" max="1548" width="9.109375" style="141" customWidth="1"/>
    <col min="1549" max="1792" width="9.109375" style="141" hidden="1"/>
    <col min="1793" max="1793" width="28.109375" style="141" customWidth="1"/>
    <col min="1794" max="1794" width="3" style="141" customWidth="1"/>
    <col min="1795" max="1795" width="32.5546875" style="141" bestFit="1" customWidth="1"/>
    <col min="1796" max="1797" width="11.5546875" style="141" customWidth="1"/>
    <col min="1798" max="1798" width="18.88671875" style="141" bestFit="1" customWidth="1"/>
    <col min="1799" max="1799" width="16.109375" style="141" bestFit="1" customWidth="1"/>
    <col min="1800" max="1800" width="19.5546875" style="141" customWidth="1"/>
    <col min="1801" max="1801" width="1" style="141" customWidth="1"/>
    <col min="1802" max="1804" width="9.109375" style="141" customWidth="1"/>
    <col min="1805" max="2048" width="9.109375" style="141" hidden="1"/>
    <col min="2049" max="2049" width="28.109375" style="141" customWidth="1"/>
    <col min="2050" max="2050" width="3" style="141" customWidth="1"/>
    <col min="2051" max="2051" width="32.5546875" style="141" bestFit="1" customWidth="1"/>
    <col min="2052" max="2053" width="11.5546875" style="141" customWidth="1"/>
    <col min="2054" max="2054" width="18.88671875" style="141" bestFit="1" customWidth="1"/>
    <col min="2055" max="2055" width="16.109375" style="141" bestFit="1" customWidth="1"/>
    <col min="2056" max="2056" width="19.5546875" style="141" customWidth="1"/>
    <col min="2057" max="2057" width="1" style="141" customWidth="1"/>
    <col min="2058" max="2060" width="9.109375" style="141" customWidth="1"/>
    <col min="2061" max="2304" width="9.109375" style="141" hidden="1"/>
    <col min="2305" max="2305" width="28.109375" style="141" customWidth="1"/>
    <col min="2306" max="2306" width="3" style="141" customWidth="1"/>
    <col min="2307" max="2307" width="32.5546875" style="141" bestFit="1" customWidth="1"/>
    <col min="2308" max="2309" width="11.5546875" style="141" customWidth="1"/>
    <col min="2310" max="2310" width="18.88671875" style="141" bestFit="1" customWidth="1"/>
    <col min="2311" max="2311" width="16.109375" style="141" bestFit="1" customWidth="1"/>
    <col min="2312" max="2312" width="19.5546875" style="141" customWidth="1"/>
    <col min="2313" max="2313" width="1" style="141" customWidth="1"/>
    <col min="2314" max="2316" width="9.109375" style="141" customWidth="1"/>
    <col min="2317" max="2560" width="9.109375" style="141" hidden="1"/>
    <col min="2561" max="2561" width="28.109375" style="141" customWidth="1"/>
    <col min="2562" max="2562" width="3" style="141" customWidth="1"/>
    <col min="2563" max="2563" width="32.5546875" style="141" bestFit="1" customWidth="1"/>
    <col min="2564" max="2565" width="11.5546875" style="141" customWidth="1"/>
    <col min="2566" max="2566" width="18.88671875" style="141" bestFit="1" customWidth="1"/>
    <col min="2567" max="2567" width="16.109375" style="141" bestFit="1" customWidth="1"/>
    <col min="2568" max="2568" width="19.5546875" style="141" customWidth="1"/>
    <col min="2569" max="2569" width="1" style="141" customWidth="1"/>
    <col min="2570" max="2572" width="9.109375" style="141" customWidth="1"/>
    <col min="2573" max="2816" width="9.109375" style="141" hidden="1"/>
    <col min="2817" max="2817" width="28.109375" style="141" customWidth="1"/>
    <col min="2818" max="2818" width="3" style="141" customWidth="1"/>
    <col min="2819" max="2819" width="32.5546875" style="141" bestFit="1" customWidth="1"/>
    <col min="2820" max="2821" width="11.5546875" style="141" customWidth="1"/>
    <col min="2822" max="2822" width="18.88671875" style="141" bestFit="1" customWidth="1"/>
    <col min="2823" max="2823" width="16.109375" style="141" bestFit="1" customWidth="1"/>
    <col min="2824" max="2824" width="19.5546875" style="141" customWidth="1"/>
    <col min="2825" max="2825" width="1" style="141" customWidth="1"/>
    <col min="2826" max="2828" width="9.109375" style="141" customWidth="1"/>
    <col min="2829" max="3072" width="9.109375" style="141" hidden="1"/>
    <col min="3073" max="3073" width="28.109375" style="141" customWidth="1"/>
    <col min="3074" max="3074" width="3" style="141" customWidth="1"/>
    <col min="3075" max="3075" width="32.5546875" style="141" bestFit="1" customWidth="1"/>
    <col min="3076" max="3077" width="11.5546875" style="141" customWidth="1"/>
    <col min="3078" max="3078" width="18.88671875" style="141" bestFit="1" customWidth="1"/>
    <col min="3079" max="3079" width="16.109375" style="141" bestFit="1" customWidth="1"/>
    <col min="3080" max="3080" width="19.5546875" style="141" customWidth="1"/>
    <col min="3081" max="3081" width="1" style="141" customWidth="1"/>
    <col min="3082" max="3084" width="9.109375" style="141" customWidth="1"/>
    <col min="3085" max="3328" width="9.109375" style="141" hidden="1"/>
    <col min="3329" max="3329" width="28.109375" style="141" customWidth="1"/>
    <col min="3330" max="3330" width="3" style="141" customWidth="1"/>
    <col min="3331" max="3331" width="32.5546875" style="141" bestFit="1" customWidth="1"/>
    <col min="3332" max="3333" width="11.5546875" style="141" customWidth="1"/>
    <col min="3334" max="3334" width="18.88671875" style="141" bestFit="1" customWidth="1"/>
    <col min="3335" max="3335" width="16.109375" style="141" bestFit="1" customWidth="1"/>
    <col min="3336" max="3336" width="19.5546875" style="141" customWidth="1"/>
    <col min="3337" max="3337" width="1" style="141" customWidth="1"/>
    <col min="3338" max="3340" width="9.109375" style="141" customWidth="1"/>
    <col min="3341" max="3584" width="9.109375" style="141" hidden="1"/>
    <col min="3585" max="3585" width="28.109375" style="141" customWidth="1"/>
    <col min="3586" max="3586" width="3" style="141" customWidth="1"/>
    <col min="3587" max="3587" width="32.5546875" style="141" bestFit="1" customWidth="1"/>
    <col min="3588" max="3589" width="11.5546875" style="141" customWidth="1"/>
    <col min="3590" max="3590" width="18.88671875" style="141" bestFit="1" customWidth="1"/>
    <col min="3591" max="3591" width="16.109375" style="141" bestFit="1" customWidth="1"/>
    <col min="3592" max="3592" width="19.5546875" style="141" customWidth="1"/>
    <col min="3593" max="3593" width="1" style="141" customWidth="1"/>
    <col min="3594" max="3596" width="9.109375" style="141" customWidth="1"/>
    <col min="3597" max="3840" width="9.109375" style="141" hidden="1"/>
    <col min="3841" max="3841" width="28.109375" style="141" customWidth="1"/>
    <col min="3842" max="3842" width="3" style="141" customWidth="1"/>
    <col min="3843" max="3843" width="32.5546875" style="141" bestFit="1" customWidth="1"/>
    <col min="3844" max="3845" width="11.5546875" style="141" customWidth="1"/>
    <col min="3846" max="3846" width="18.88671875" style="141" bestFit="1" customWidth="1"/>
    <col min="3847" max="3847" width="16.109375" style="141" bestFit="1" customWidth="1"/>
    <col min="3848" max="3848" width="19.5546875" style="141" customWidth="1"/>
    <col min="3849" max="3849" width="1" style="141" customWidth="1"/>
    <col min="3850" max="3852" width="9.109375" style="141" customWidth="1"/>
    <col min="3853" max="4096" width="9.109375" style="141" hidden="1"/>
    <col min="4097" max="4097" width="28.109375" style="141" customWidth="1"/>
    <col min="4098" max="4098" width="3" style="141" customWidth="1"/>
    <col min="4099" max="4099" width="32.5546875" style="141" bestFit="1" customWidth="1"/>
    <col min="4100" max="4101" width="11.5546875" style="141" customWidth="1"/>
    <col min="4102" max="4102" width="18.88671875" style="141" bestFit="1" customWidth="1"/>
    <col min="4103" max="4103" width="16.109375" style="141" bestFit="1" customWidth="1"/>
    <col min="4104" max="4104" width="19.5546875" style="141" customWidth="1"/>
    <col min="4105" max="4105" width="1" style="141" customWidth="1"/>
    <col min="4106" max="4108" width="9.109375" style="141" customWidth="1"/>
    <col min="4109" max="4352" width="9.109375" style="141" hidden="1"/>
    <col min="4353" max="4353" width="28.109375" style="141" customWidth="1"/>
    <col min="4354" max="4354" width="3" style="141" customWidth="1"/>
    <col min="4355" max="4355" width="32.5546875" style="141" bestFit="1" customWidth="1"/>
    <col min="4356" max="4357" width="11.5546875" style="141" customWidth="1"/>
    <col min="4358" max="4358" width="18.88671875" style="141" bestFit="1" customWidth="1"/>
    <col min="4359" max="4359" width="16.109375" style="141" bestFit="1" customWidth="1"/>
    <col min="4360" max="4360" width="19.5546875" style="141" customWidth="1"/>
    <col min="4361" max="4361" width="1" style="141" customWidth="1"/>
    <col min="4362" max="4364" width="9.109375" style="141" customWidth="1"/>
    <col min="4365" max="4608" width="9.109375" style="141" hidden="1"/>
    <col min="4609" max="4609" width="28.109375" style="141" customWidth="1"/>
    <col min="4610" max="4610" width="3" style="141" customWidth="1"/>
    <col min="4611" max="4611" width="32.5546875" style="141" bestFit="1" customWidth="1"/>
    <col min="4612" max="4613" width="11.5546875" style="141" customWidth="1"/>
    <col min="4614" max="4614" width="18.88671875" style="141" bestFit="1" customWidth="1"/>
    <col min="4615" max="4615" width="16.109375" style="141" bestFit="1" customWidth="1"/>
    <col min="4616" max="4616" width="19.5546875" style="141" customWidth="1"/>
    <col min="4617" max="4617" width="1" style="141" customWidth="1"/>
    <col min="4618" max="4620" width="9.109375" style="141" customWidth="1"/>
    <col min="4621" max="4864" width="9.109375" style="141" hidden="1"/>
    <col min="4865" max="4865" width="28.109375" style="141" customWidth="1"/>
    <col min="4866" max="4866" width="3" style="141" customWidth="1"/>
    <col min="4867" max="4867" width="32.5546875" style="141" bestFit="1" customWidth="1"/>
    <col min="4868" max="4869" width="11.5546875" style="141" customWidth="1"/>
    <col min="4870" max="4870" width="18.88671875" style="141" bestFit="1" customWidth="1"/>
    <col min="4871" max="4871" width="16.109375" style="141" bestFit="1" customWidth="1"/>
    <col min="4872" max="4872" width="19.5546875" style="141" customWidth="1"/>
    <col min="4873" max="4873" width="1" style="141" customWidth="1"/>
    <col min="4874" max="4876" width="9.109375" style="141" customWidth="1"/>
    <col min="4877" max="5120" width="9.109375" style="141" hidden="1"/>
    <col min="5121" max="5121" width="28.109375" style="141" customWidth="1"/>
    <col min="5122" max="5122" width="3" style="141" customWidth="1"/>
    <col min="5123" max="5123" width="32.5546875" style="141" bestFit="1" customWidth="1"/>
    <col min="5124" max="5125" width="11.5546875" style="141" customWidth="1"/>
    <col min="5126" max="5126" width="18.88671875" style="141" bestFit="1" customWidth="1"/>
    <col min="5127" max="5127" width="16.109375" style="141" bestFit="1" customWidth="1"/>
    <col min="5128" max="5128" width="19.5546875" style="141" customWidth="1"/>
    <col min="5129" max="5129" width="1" style="141" customWidth="1"/>
    <col min="5130" max="5132" width="9.109375" style="141" customWidth="1"/>
    <col min="5133" max="5376" width="9.109375" style="141" hidden="1"/>
    <col min="5377" max="5377" width="28.109375" style="141" customWidth="1"/>
    <col min="5378" max="5378" width="3" style="141" customWidth="1"/>
    <col min="5379" max="5379" width="32.5546875" style="141" bestFit="1" customWidth="1"/>
    <col min="5380" max="5381" width="11.5546875" style="141" customWidth="1"/>
    <col min="5382" max="5382" width="18.88671875" style="141" bestFit="1" customWidth="1"/>
    <col min="5383" max="5383" width="16.109375" style="141" bestFit="1" customWidth="1"/>
    <col min="5384" max="5384" width="19.5546875" style="141" customWidth="1"/>
    <col min="5385" max="5385" width="1" style="141" customWidth="1"/>
    <col min="5386" max="5388" width="9.109375" style="141" customWidth="1"/>
    <col min="5389" max="5632" width="9.109375" style="141" hidden="1"/>
    <col min="5633" max="5633" width="28.109375" style="141" customWidth="1"/>
    <col min="5634" max="5634" width="3" style="141" customWidth="1"/>
    <col min="5635" max="5635" width="32.5546875" style="141" bestFit="1" customWidth="1"/>
    <col min="5636" max="5637" width="11.5546875" style="141" customWidth="1"/>
    <col min="5638" max="5638" width="18.88671875" style="141" bestFit="1" customWidth="1"/>
    <col min="5639" max="5639" width="16.109375" style="141" bestFit="1" customWidth="1"/>
    <col min="5640" max="5640" width="19.5546875" style="141" customWidth="1"/>
    <col min="5641" max="5641" width="1" style="141" customWidth="1"/>
    <col min="5642" max="5644" width="9.109375" style="141" customWidth="1"/>
    <col min="5645" max="5888" width="9.109375" style="141" hidden="1"/>
    <col min="5889" max="5889" width="28.109375" style="141" customWidth="1"/>
    <col min="5890" max="5890" width="3" style="141" customWidth="1"/>
    <col min="5891" max="5891" width="32.5546875" style="141" bestFit="1" customWidth="1"/>
    <col min="5892" max="5893" width="11.5546875" style="141" customWidth="1"/>
    <col min="5894" max="5894" width="18.88671875" style="141" bestFit="1" customWidth="1"/>
    <col min="5895" max="5895" width="16.109375" style="141" bestFit="1" customWidth="1"/>
    <col min="5896" max="5896" width="19.5546875" style="141" customWidth="1"/>
    <col min="5897" max="5897" width="1" style="141" customWidth="1"/>
    <col min="5898" max="5900" width="9.109375" style="141" customWidth="1"/>
    <col min="5901" max="6144" width="9.109375" style="141" hidden="1"/>
    <col min="6145" max="6145" width="28.109375" style="141" customWidth="1"/>
    <col min="6146" max="6146" width="3" style="141" customWidth="1"/>
    <col min="6147" max="6147" width="32.5546875" style="141" bestFit="1" customWidth="1"/>
    <col min="6148" max="6149" width="11.5546875" style="141" customWidth="1"/>
    <col min="6150" max="6150" width="18.88671875" style="141" bestFit="1" customWidth="1"/>
    <col min="6151" max="6151" width="16.109375" style="141" bestFit="1" customWidth="1"/>
    <col min="6152" max="6152" width="19.5546875" style="141" customWidth="1"/>
    <col min="6153" max="6153" width="1" style="141" customWidth="1"/>
    <col min="6154" max="6156" width="9.109375" style="141" customWidth="1"/>
    <col min="6157" max="6400" width="9.109375" style="141" hidden="1"/>
    <col min="6401" max="6401" width="28.109375" style="141" customWidth="1"/>
    <col min="6402" max="6402" width="3" style="141" customWidth="1"/>
    <col min="6403" max="6403" width="32.5546875" style="141" bestFit="1" customWidth="1"/>
    <col min="6404" max="6405" width="11.5546875" style="141" customWidth="1"/>
    <col min="6406" max="6406" width="18.88671875" style="141" bestFit="1" customWidth="1"/>
    <col min="6407" max="6407" width="16.109375" style="141" bestFit="1" customWidth="1"/>
    <col min="6408" max="6408" width="19.5546875" style="141" customWidth="1"/>
    <col min="6409" max="6409" width="1" style="141" customWidth="1"/>
    <col min="6410" max="6412" width="9.109375" style="141" customWidth="1"/>
    <col min="6413" max="6656" width="9.109375" style="141" hidden="1"/>
    <col min="6657" max="6657" width="28.109375" style="141" customWidth="1"/>
    <col min="6658" max="6658" width="3" style="141" customWidth="1"/>
    <col min="6659" max="6659" width="32.5546875" style="141" bestFit="1" customWidth="1"/>
    <col min="6660" max="6661" width="11.5546875" style="141" customWidth="1"/>
    <col min="6662" max="6662" width="18.88671875" style="141" bestFit="1" customWidth="1"/>
    <col min="6663" max="6663" width="16.109375" style="141" bestFit="1" customWidth="1"/>
    <col min="6664" max="6664" width="19.5546875" style="141" customWidth="1"/>
    <col min="6665" max="6665" width="1" style="141" customWidth="1"/>
    <col min="6666" max="6668" width="9.109375" style="141" customWidth="1"/>
    <col min="6669" max="6912" width="9.109375" style="141" hidden="1"/>
    <col min="6913" max="6913" width="28.109375" style="141" customWidth="1"/>
    <col min="6914" max="6914" width="3" style="141" customWidth="1"/>
    <col min="6915" max="6915" width="32.5546875" style="141" bestFit="1" customWidth="1"/>
    <col min="6916" max="6917" width="11.5546875" style="141" customWidth="1"/>
    <col min="6918" max="6918" width="18.88671875" style="141" bestFit="1" customWidth="1"/>
    <col min="6919" max="6919" width="16.109375" style="141" bestFit="1" customWidth="1"/>
    <col min="6920" max="6920" width="19.5546875" style="141" customWidth="1"/>
    <col min="6921" max="6921" width="1" style="141" customWidth="1"/>
    <col min="6922" max="6924" width="9.109375" style="141" customWidth="1"/>
    <col min="6925" max="7168" width="9.109375" style="141" hidden="1"/>
    <col min="7169" max="7169" width="28.109375" style="141" customWidth="1"/>
    <col min="7170" max="7170" width="3" style="141" customWidth="1"/>
    <col min="7171" max="7171" width="32.5546875" style="141" bestFit="1" customWidth="1"/>
    <col min="7172" max="7173" width="11.5546875" style="141" customWidth="1"/>
    <col min="7174" max="7174" width="18.88671875" style="141" bestFit="1" customWidth="1"/>
    <col min="7175" max="7175" width="16.109375" style="141" bestFit="1" customWidth="1"/>
    <col min="7176" max="7176" width="19.5546875" style="141" customWidth="1"/>
    <col min="7177" max="7177" width="1" style="141" customWidth="1"/>
    <col min="7178" max="7180" width="9.109375" style="141" customWidth="1"/>
    <col min="7181" max="7424" width="9.109375" style="141" hidden="1"/>
    <col min="7425" max="7425" width="28.109375" style="141" customWidth="1"/>
    <col min="7426" max="7426" width="3" style="141" customWidth="1"/>
    <col min="7427" max="7427" width="32.5546875" style="141" bestFit="1" customWidth="1"/>
    <col min="7428" max="7429" width="11.5546875" style="141" customWidth="1"/>
    <col min="7430" max="7430" width="18.88671875" style="141" bestFit="1" customWidth="1"/>
    <col min="7431" max="7431" width="16.109375" style="141" bestFit="1" customWidth="1"/>
    <col min="7432" max="7432" width="19.5546875" style="141" customWidth="1"/>
    <col min="7433" max="7433" width="1" style="141" customWidth="1"/>
    <col min="7434" max="7436" width="9.109375" style="141" customWidth="1"/>
    <col min="7437" max="7680" width="9.109375" style="141" hidden="1"/>
    <col min="7681" max="7681" width="28.109375" style="141" customWidth="1"/>
    <col min="7682" max="7682" width="3" style="141" customWidth="1"/>
    <col min="7683" max="7683" width="32.5546875" style="141" bestFit="1" customWidth="1"/>
    <col min="7684" max="7685" width="11.5546875" style="141" customWidth="1"/>
    <col min="7686" max="7686" width="18.88671875" style="141" bestFit="1" customWidth="1"/>
    <col min="7687" max="7687" width="16.109375" style="141" bestFit="1" customWidth="1"/>
    <col min="7688" max="7688" width="19.5546875" style="141" customWidth="1"/>
    <col min="7689" max="7689" width="1" style="141" customWidth="1"/>
    <col min="7690" max="7692" width="9.109375" style="141" customWidth="1"/>
    <col min="7693" max="7936" width="9.109375" style="141" hidden="1"/>
    <col min="7937" max="7937" width="28.109375" style="141" customWidth="1"/>
    <col min="7938" max="7938" width="3" style="141" customWidth="1"/>
    <col min="7939" max="7939" width="32.5546875" style="141" bestFit="1" customWidth="1"/>
    <col min="7940" max="7941" width="11.5546875" style="141" customWidth="1"/>
    <col min="7942" max="7942" width="18.88671875" style="141" bestFit="1" customWidth="1"/>
    <col min="7943" max="7943" width="16.109375" style="141" bestFit="1" customWidth="1"/>
    <col min="7944" max="7944" width="19.5546875" style="141" customWidth="1"/>
    <col min="7945" max="7945" width="1" style="141" customWidth="1"/>
    <col min="7946" max="7948" width="9.109375" style="141" customWidth="1"/>
    <col min="7949" max="8192" width="9.109375" style="141" hidden="1"/>
    <col min="8193" max="8193" width="28.109375" style="141" customWidth="1"/>
    <col min="8194" max="8194" width="3" style="141" customWidth="1"/>
    <col min="8195" max="8195" width="32.5546875" style="141" bestFit="1" customWidth="1"/>
    <col min="8196" max="8197" width="11.5546875" style="141" customWidth="1"/>
    <col min="8198" max="8198" width="18.88671875" style="141" bestFit="1" customWidth="1"/>
    <col min="8199" max="8199" width="16.109375" style="141" bestFit="1" customWidth="1"/>
    <col min="8200" max="8200" width="19.5546875" style="141" customWidth="1"/>
    <col min="8201" max="8201" width="1" style="141" customWidth="1"/>
    <col min="8202" max="8204" width="9.109375" style="141" customWidth="1"/>
    <col min="8205" max="8448" width="9.109375" style="141" hidden="1"/>
    <col min="8449" max="8449" width="28.109375" style="141" customWidth="1"/>
    <col min="8450" max="8450" width="3" style="141" customWidth="1"/>
    <col min="8451" max="8451" width="32.5546875" style="141" bestFit="1" customWidth="1"/>
    <col min="8452" max="8453" width="11.5546875" style="141" customWidth="1"/>
    <col min="8454" max="8454" width="18.88671875" style="141" bestFit="1" customWidth="1"/>
    <col min="8455" max="8455" width="16.109375" style="141" bestFit="1" customWidth="1"/>
    <col min="8456" max="8456" width="19.5546875" style="141" customWidth="1"/>
    <col min="8457" max="8457" width="1" style="141" customWidth="1"/>
    <col min="8458" max="8460" width="9.109375" style="141" customWidth="1"/>
    <col min="8461" max="8704" width="9.109375" style="141" hidden="1"/>
    <col min="8705" max="8705" width="28.109375" style="141" customWidth="1"/>
    <col min="8706" max="8706" width="3" style="141" customWidth="1"/>
    <col min="8707" max="8707" width="32.5546875" style="141" bestFit="1" customWidth="1"/>
    <col min="8708" max="8709" width="11.5546875" style="141" customWidth="1"/>
    <col min="8710" max="8710" width="18.88671875" style="141" bestFit="1" customWidth="1"/>
    <col min="8711" max="8711" width="16.109375" style="141" bestFit="1" customWidth="1"/>
    <col min="8712" max="8712" width="19.5546875" style="141" customWidth="1"/>
    <col min="8713" max="8713" width="1" style="141" customWidth="1"/>
    <col min="8714" max="8716" width="9.109375" style="141" customWidth="1"/>
    <col min="8717" max="8960" width="9.109375" style="141" hidden="1"/>
    <col min="8961" max="8961" width="28.109375" style="141" customWidth="1"/>
    <col min="8962" max="8962" width="3" style="141" customWidth="1"/>
    <col min="8963" max="8963" width="32.5546875" style="141" bestFit="1" customWidth="1"/>
    <col min="8964" max="8965" width="11.5546875" style="141" customWidth="1"/>
    <col min="8966" max="8966" width="18.88671875" style="141" bestFit="1" customWidth="1"/>
    <col min="8967" max="8967" width="16.109375" style="141" bestFit="1" customWidth="1"/>
    <col min="8968" max="8968" width="19.5546875" style="141" customWidth="1"/>
    <col min="8969" max="8969" width="1" style="141" customWidth="1"/>
    <col min="8970" max="8972" width="9.109375" style="141" customWidth="1"/>
    <col min="8973" max="9216" width="9.109375" style="141" hidden="1"/>
    <col min="9217" max="9217" width="28.109375" style="141" customWidth="1"/>
    <col min="9218" max="9218" width="3" style="141" customWidth="1"/>
    <col min="9219" max="9219" width="32.5546875" style="141" bestFit="1" customWidth="1"/>
    <col min="9220" max="9221" width="11.5546875" style="141" customWidth="1"/>
    <col min="9222" max="9222" width="18.88671875" style="141" bestFit="1" customWidth="1"/>
    <col min="9223" max="9223" width="16.109375" style="141" bestFit="1" customWidth="1"/>
    <col min="9224" max="9224" width="19.5546875" style="141" customWidth="1"/>
    <col min="9225" max="9225" width="1" style="141" customWidth="1"/>
    <col min="9226" max="9228" width="9.109375" style="141" customWidth="1"/>
    <col min="9229" max="9472" width="9.109375" style="141" hidden="1"/>
    <col min="9473" max="9473" width="28.109375" style="141" customWidth="1"/>
    <col min="9474" max="9474" width="3" style="141" customWidth="1"/>
    <col min="9475" max="9475" width="32.5546875" style="141" bestFit="1" customWidth="1"/>
    <col min="9476" max="9477" width="11.5546875" style="141" customWidth="1"/>
    <col min="9478" max="9478" width="18.88671875" style="141" bestFit="1" customWidth="1"/>
    <col min="9479" max="9479" width="16.109375" style="141" bestFit="1" customWidth="1"/>
    <col min="9480" max="9480" width="19.5546875" style="141" customWidth="1"/>
    <col min="9481" max="9481" width="1" style="141" customWidth="1"/>
    <col min="9482" max="9484" width="9.109375" style="141" customWidth="1"/>
    <col min="9485" max="9728" width="9.109375" style="141" hidden="1"/>
    <col min="9729" max="9729" width="28.109375" style="141" customWidth="1"/>
    <col min="9730" max="9730" width="3" style="141" customWidth="1"/>
    <col min="9731" max="9731" width="32.5546875" style="141" bestFit="1" customWidth="1"/>
    <col min="9732" max="9733" width="11.5546875" style="141" customWidth="1"/>
    <col min="9734" max="9734" width="18.88671875" style="141" bestFit="1" customWidth="1"/>
    <col min="9735" max="9735" width="16.109375" style="141" bestFit="1" customWidth="1"/>
    <col min="9736" max="9736" width="19.5546875" style="141" customWidth="1"/>
    <col min="9737" max="9737" width="1" style="141" customWidth="1"/>
    <col min="9738" max="9740" width="9.109375" style="141" customWidth="1"/>
    <col min="9741" max="9984" width="9.109375" style="141" hidden="1"/>
    <col min="9985" max="9985" width="28.109375" style="141" customWidth="1"/>
    <col min="9986" max="9986" width="3" style="141" customWidth="1"/>
    <col min="9987" max="9987" width="32.5546875" style="141" bestFit="1" customWidth="1"/>
    <col min="9988" max="9989" width="11.5546875" style="141" customWidth="1"/>
    <col min="9990" max="9990" width="18.88671875" style="141" bestFit="1" customWidth="1"/>
    <col min="9991" max="9991" width="16.109375" style="141" bestFit="1" customWidth="1"/>
    <col min="9992" max="9992" width="19.5546875" style="141" customWidth="1"/>
    <col min="9993" max="9993" width="1" style="141" customWidth="1"/>
    <col min="9994" max="9996" width="9.109375" style="141" customWidth="1"/>
    <col min="9997" max="10240" width="9.109375" style="141" hidden="1"/>
    <col min="10241" max="10241" width="28.109375" style="141" customWidth="1"/>
    <col min="10242" max="10242" width="3" style="141" customWidth="1"/>
    <col min="10243" max="10243" width="32.5546875" style="141" bestFit="1" customWidth="1"/>
    <col min="10244" max="10245" width="11.5546875" style="141" customWidth="1"/>
    <col min="10246" max="10246" width="18.88671875" style="141" bestFit="1" customWidth="1"/>
    <col min="10247" max="10247" width="16.109375" style="141" bestFit="1" customWidth="1"/>
    <col min="10248" max="10248" width="19.5546875" style="141" customWidth="1"/>
    <col min="10249" max="10249" width="1" style="141" customWidth="1"/>
    <col min="10250" max="10252" width="9.109375" style="141" customWidth="1"/>
    <col min="10253" max="10496" width="9.109375" style="141" hidden="1"/>
    <col min="10497" max="10497" width="28.109375" style="141" customWidth="1"/>
    <col min="10498" max="10498" width="3" style="141" customWidth="1"/>
    <col min="10499" max="10499" width="32.5546875" style="141" bestFit="1" customWidth="1"/>
    <col min="10500" max="10501" width="11.5546875" style="141" customWidth="1"/>
    <col min="10502" max="10502" width="18.88671875" style="141" bestFit="1" customWidth="1"/>
    <col min="10503" max="10503" width="16.109375" style="141" bestFit="1" customWidth="1"/>
    <col min="10504" max="10504" width="19.5546875" style="141" customWidth="1"/>
    <col min="10505" max="10505" width="1" style="141" customWidth="1"/>
    <col min="10506" max="10508" width="9.109375" style="141" customWidth="1"/>
    <col min="10509" max="10752" width="9.109375" style="141" hidden="1"/>
    <col min="10753" max="10753" width="28.109375" style="141" customWidth="1"/>
    <col min="10754" max="10754" width="3" style="141" customWidth="1"/>
    <col min="10755" max="10755" width="32.5546875" style="141" bestFit="1" customWidth="1"/>
    <col min="10756" max="10757" width="11.5546875" style="141" customWidth="1"/>
    <col min="10758" max="10758" width="18.88671875" style="141" bestFit="1" customWidth="1"/>
    <col min="10759" max="10759" width="16.109375" style="141" bestFit="1" customWidth="1"/>
    <col min="10760" max="10760" width="19.5546875" style="141" customWidth="1"/>
    <col min="10761" max="10761" width="1" style="141" customWidth="1"/>
    <col min="10762" max="10764" width="9.109375" style="141" customWidth="1"/>
    <col min="10765" max="11008" width="9.109375" style="141" hidden="1"/>
    <col min="11009" max="11009" width="28.109375" style="141" customWidth="1"/>
    <col min="11010" max="11010" width="3" style="141" customWidth="1"/>
    <col min="11011" max="11011" width="32.5546875" style="141" bestFit="1" customWidth="1"/>
    <col min="11012" max="11013" width="11.5546875" style="141" customWidth="1"/>
    <col min="11014" max="11014" width="18.88671875" style="141" bestFit="1" customWidth="1"/>
    <col min="11015" max="11015" width="16.109375" style="141" bestFit="1" customWidth="1"/>
    <col min="11016" max="11016" width="19.5546875" style="141" customWidth="1"/>
    <col min="11017" max="11017" width="1" style="141" customWidth="1"/>
    <col min="11018" max="11020" width="9.109375" style="141" customWidth="1"/>
    <col min="11021" max="11264" width="9.109375" style="141" hidden="1"/>
    <col min="11265" max="11265" width="28.109375" style="141" customWidth="1"/>
    <col min="11266" max="11266" width="3" style="141" customWidth="1"/>
    <col min="11267" max="11267" width="32.5546875" style="141" bestFit="1" customWidth="1"/>
    <col min="11268" max="11269" width="11.5546875" style="141" customWidth="1"/>
    <col min="11270" max="11270" width="18.88671875" style="141" bestFit="1" customWidth="1"/>
    <col min="11271" max="11271" width="16.109375" style="141" bestFit="1" customWidth="1"/>
    <col min="11272" max="11272" width="19.5546875" style="141" customWidth="1"/>
    <col min="11273" max="11273" width="1" style="141" customWidth="1"/>
    <col min="11274" max="11276" width="9.109375" style="141" customWidth="1"/>
    <col min="11277" max="11520" width="9.109375" style="141" hidden="1"/>
    <col min="11521" max="11521" width="28.109375" style="141" customWidth="1"/>
    <col min="11522" max="11522" width="3" style="141" customWidth="1"/>
    <col min="11523" max="11523" width="32.5546875" style="141" bestFit="1" customWidth="1"/>
    <col min="11524" max="11525" width="11.5546875" style="141" customWidth="1"/>
    <col min="11526" max="11526" width="18.88671875" style="141" bestFit="1" customWidth="1"/>
    <col min="11527" max="11527" width="16.109375" style="141" bestFit="1" customWidth="1"/>
    <col min="11528" max="11528" width="19.5546875" style="141" customWidth="1"/>
    <col min="11529" max="11529" width="1" style="141" customWidth="1"/>
    <col min="11530" max="11532" width="9.109375" style="141" customWidth="1"/>
    <col min="11533" max="11776" width="9.109375" style="141" hidden="1"/>
    <col min="11777" max="11777" width="28.109375" style="141" customWidth="1"/>
    <col min="11778" max="11778" width="3" style="141" customWidth="1"/>
    <col min="11779" max="11779" width="32.5546875" style="141" bestFit="1" customWidth="1"/>
    <col min="11780" max="11781" width="11.5546875" style="141" customWidth="1"/>
    <col min="11782" max="11782" width="18.88671875" style="141" bestFit="1" customWidth="1"/>
    <col min="11783" max="11783" width="16.109375" style="141" bestFit="1" customWidth="1"/>
    <col min="11784" max="11784" width="19.5546875" style="141" customWidth="1"/>
    <col min="11785" max="11785" width="1" style="141" customWidth="1"/>
    <col min="11786" max="11788" width="9.109375" style="141" customWidth="1"/>
    <col min="11789" max="12032" width="9.109375" style="141" hidden="1"/>
    <col min="12033" max="12033" width="28.109375" style="141" customWidth="1"/>
    <col min="12034" max="12034" width="3" style="141" customWidth="1"/>
    <col min="12035" max="12035" width="32.5546875" style="141" bestFit="1" customWidth="1"/>
    <col min="12036" max="12037" width="11.5546875" style="141" customWidth="1"/>
    <col min="12038" max="12038" width="18.88671875" style="141" bestFit="1" customWidth="1"/>
    <col min="12039" max="12039" width="16.109375" style="141" bestFit="1" customWidth="1"/>
    <col min="12040" max="12040" width="19.5546875" style="141" customWidth="1"/>
    <col min="12041" max="12041" width="1" style="141" customWidth="1"/>
    <col min="12042" max="12044" width="9.109375" style="141" customWidth="1"/>
    <col min="12045" max="12288" width="9.109375" style="141" hidden="1"/>
    <col min="12289" max="12289" width="28.109375" style="141" customWidth="1"/>
    <col min="12290" max="12290" width="3" style="141" customWidth="1"/>
    <col min="12291" max="12291" width="32.5546875" style="141" bestFit="1" customWidth="1"/>
    <col min="12292" max="12293" width="11.5546875" style="141" customWidth="1"/>
    <col min="12294" max="12294" width="18.88671875" style="141" bestFit="1" customWidth="1"/>
    <col min="12295" max="12295" width="16.109375" style="141" bestFit="1" customWidth="1"/>
    <col min="12296" max="12296" width="19.5546875" style="141" customWidth="1"/>
    <col min="12297" max="12297" width="1" style="141" customWidth="1"/>
    <col min="12298" max="12300" width="9.109375" style="141" customWidth="1"/>
    <col min="12301" max="12544" width="9.109375" style="141" hidden="1"/>
    <col min="12545" max="12545" width="28.109375" style="141" customWidth="1"/>
    <col min="12546" max="12546" width="3" style="141" customWidth="1"/>
    <col min="12547" max="12547" width="32.5546875" style="141" bestFit="1" customWidth="1"/>
    <col min="12548" max="12549" width="11.5546875" style="141" customWidth="1"/>
    <col min="12550" max="12550" width="18.88671875" style="141" bestFit="1" customWidth="1"/>
    <col min="12551" max="12551" width="16.109375" style="141" bestFit="1" customWidth="1"/>
    <col min="12552" max="12552" width="19.5546875" style="141" customWidth="1"/>
    <col min="12553" max="12553" width="1" style="141" customWidth="1"/>
    <col min="12554" max="12556" width="9.109375" style="141" customWidth="1"/>
    <col min="12557" max="12800" width="9.109375" style="141" hidden="1"/>
    <col min="12801" max="12801" width="28.109375" style="141" customWidth="1"/>
    <col min="12802" max="12802" width="3" style="141" customWidth="1"/>
    <col min="12803" max="12803" width="32.5546875" style="141" bestFit="1" customWidth="1"/>
    <col min="12804" max="12805" width="11.5546875" style="141" customWidth="1"/>
    <col min="12806" max="12806" width="18.88671875" style="141" bestFit="1" customWidth="1"/>
    <col min="12807" max="12807" width="16.109375" style="141" bestFit="1" customWidth="1"/>
    <col min="12808" max="12808" width="19.5546875" style="141" customWidth="1"/>
    <col min="12809" max="12809" width="1" style="141" customWidth="1"/>
    <col min="12810" max="12812" width="9.109375" style="141" customWidth="1"/>
    <col min="12813" max="13056" width="9.109375" style="141" hidden="1"/>
    <col min="13057" max="13057" width="28.109375" style="141" customWidth="1"/>
    <col min="13058" max="13058" width="3" style="141" customWidth="1"/>
    <col min="13059" max="13059" width="32.5546875" style="141" bestFit="1" customWidth="1"/>
    <col min="13060" max="13061" width="11.5546875" style="141" customWidth="1"/>
    <col min="13062" max="13062" width="18.88671875" style="141" bestFit="1" customWidth="1"/>
    <col min="13063" max="13063" width="16.109375" style="141" bestFit="1" customWidth="1"/>
    <col min="13064" max="13064" width="19.5546875" style="141" customWidth="1"/>
    <col min="13065" max="13065" width="1" style="141" customWidth="1"/>
    <col min="13066" max="13068" width="9.109375" style="141" customWidth="1"/>
    <col min="13069" max="13312" width="9.109375" style="141" hidden="1"/>
    <col min="13313" max="13313" width="28.109375" style="141" customWidth="1"/>
    <col min="13314" max="13314" width="3" style="141" customWidth="1"/>
    <col min="13315" max="13315" width="32.5546875" style="141" bestFit="1" customWidth="1"/>
    <col min="13316" max="13317" width="11.5546875" style="141" customWidth="1"/>
    <col min="13318" max="13318" width="18.88671875" style="141" bestFit="1" customWidth="1"/>
    <col min="13319" max="13319" width="16.109375" style="141" bestFit="1" customWidth="1"/>
    <col min="13320" max="13320" width="19.5546875" style="141" customWidth="1"/>
    <col min="13321" max="13321" width="1" style="141" customWidth="1"/>
    <col min="13322" max="13324" width="9.109375" style="141" customWidth="1"/>
    <col min="13325" max="13568" width="9.109375" style="141" hidden="1"/>
    <col min="13569" max="13569" width="28.109375" style="141" customWidth="1"/>
    <col min="13570" max="13570" width="3" style="141" customWidth="1"/>
    <col min="13571" max="13571" width="32.5546875" style="141" bestFit="1" customWidth="1"/>
    <col min="13572" max="13573" width="11.5546875" style="141" customWidth="1"/>
    <col min="13574" max="13574" width="18.88671875" style="141" bestFit="1" customWidth="1"/>
    <col min="13575" max="13575" width="16.109375" style="141" bestFit="1" customWidth="1"/>
    <col min="13576" max="13576" width="19.5546875" style="141" customWidth="1"/>
    <col min="13577" max="13577" width="1" style="141" customWidth="1"/>
    <col min="13578" max="13580" width="9.109375" style="141" customWidth="1"/>
    <col min="13581" max="13824" width="9.109375" style="141" hidden="1"/>
    <col min="13825" max="13825" width="28.109375" style="141" customWidth="1"/>
    <col min="13826" max="13826" width="3" style="141" customWidth="1"/>
    <col min="13827" max="13827" width="32.5546875" style="141" bestFit="1" customWidth="1"/>
    <col min="13828" max="13829" width="11.5546875" style="141" customWidth="1"/>
    <col min="13830" max="13830" width="18.88671875" style="141" bestFit="1" customWidth="1"/>
    <col min="13831" max="13831" width="16.109375" style="141" bestFit="1" customWidth="1"/>
    <col min="13832" max="13832" width="19.5546875" style="141" customWidth="1"/>
    <col min="13833" max="13833" width="1" style="141" customWidth="1"/>
    <col min="13834" max="13836" width="9.109375" style="141" customWidth="1"/>
    <col min="13837" max="14080" width="9.109375" style="141" hidden="1"/>
    <col min="14081" max="14081" width="28.109375" style="141" customWidth="1"/>
    <col min="14082" max="14082" width="3" style="141" customWidth="1"/>
    <col min="14083" max="14083" width="32.5546875" style="141" bestFit="1" customWidth="1"/>
    <col min="14084" max="14085" width="11.5546875" style="141" customWidth="1"/>
    <col min="14086" max="14086" width="18.88671875" style="141" bestFit="1" customWidth="1"/>
    <col min="14087" max="14087" width="16.109375" style="141" bestFit="1" customWidth="1"/>
    <col min="14088" max="14088" width="19.5546875" style="141" customWidth="1"/>
    <col min="14089" max="14089" width="1" style="141" customWidth="1"/>
    <col min="14090" max="14092" width="9.109375" style="141" customWidth="1"/>
    <col min="14093" max="14336" width="9.109375" style="141" hidden="1"/>
    <col min="14337" max="14337" width="28.109375" style="141" customWidth="1"/>
    <col min="14338" max="14338" width="3" style="141" customWidth="1"/>
    <col min="14339" max="14339" width="32.5546875" style="141" bestFit="1" customWidth="1"/>
    <col min="14340" max="14341" width="11.5546875" style="141" customWidth="1"/>
    <col min="14342" max="14342" width="18.88671875" style="141" bestFit="1" customWidth="1"/>
    <col min="14343" max="14343" width="16.109375" style="141" bestFit="1" customWidth="1"/>
    <col min="14344" max="14344" width="19.5546875" style="141" customWidth="1"/>
    <col min="14345" max="14345" width="1" style="141" customWidth="1"/>
    <col min="14346" max="14348" width="9.109375" style="141" customWidth="1"/>
    <col min="14349" max="14592" width="9.109375" style="141" hidden="1"/>
    <col min="14593" max="14593" width="28.109375" style="141" customWidth="1"/>
    <col min="14594" max="14594" width="3" style="141" customWidth="1"/>
    <col min="14595" max="14595" width="32.5546875" style="141" bestFit="1" customWidth="1"/>
    <col min="14596" max="14597" width="11.5546875" style="141" customWidth="1"/>
    <col min="14598" max="14598" width="18.88671875" style="141" bestFit="1" customWidth="1"/>
    <col min="14599" max="14599" width="16.109375" style="141" bestFit="1" customWidth="1"/>
    <col min="14600" max="14600" width="19.5546875" style="141" customWidth="1"/>
    <col min="14601" max="14601" width="1" style="141" customWidth="1"/>
    <col min="14602" max="14604" width="9.109375" style="141" customWidth="1"/>
    <col min="14605" max="14848" width="9.109375" style="141" hidden="1"/>
    <col min="14849" max="14849" width="28.109375" style="141" customWidth="1"/>
    <col min="14850" max="14850" width="3" style="141" customWidth="1"/>
    <col min="14851" max="14851" width="32.5546875" style="141" bestFit="1" customWidth="1"/>
    <col min="14852" max="14853" width="11.5546875" style="141" customWidth="1"/>
    <col min="14854" max="14854" width="18.88671875" style="141" bestFit="1" customWidth="1"/>
    <col min="14855" max="14855" width="16.109375" style="141" bestFit="1" customWidth="1"/>
    <col min="14856" max="14856" width="19.5546875" style="141" customWidth="1"/>
    <col min="14857" max="14857" width="1" style="141" customWidth="1"/>
    <col min="14858" max="14860" width="9.109375" style="141" customWidth="1"/>
    <col min="14861" max="15104" width="9.109375" style="141" hidden="1"/>
    <col min="15105" max="15105" width="28.109375" style="141" customWidth="1"/>
    <col min="15106" max="15106" width="3" style="141" customWidth="1"/>
    <col min="15107" max="15107" width="32.5546875" style="141" bestFit="1" customWidth="1"/>
    <col min="15108" max="15109" width="11.5546875" style="141" customWidth="1"/>
    <col min="15110" max="15110" width="18.88671875" style="141" bestFit="1" customWidth="1"/>
    <col min="15111" max="15111" width="16.109375" style="141" bestFit="1" customWidth="1"/>
    <col min="15112" max="15112" width="19.5546875" style="141" customWidth="1"/>
    <col min="15113" max="15113" width="1" style="141" customWidth="1"/>
    <col min="15114" max="15116" width="9.109375" style="141" customWidth="1"/>
    <col min="15117" max="15360" width="9.109375" style="141" hidden="1"/>
    <col min="15361" max="15361" width="28.109375" style="141" customWidth="1"/>
    <col min="15362" max="15362" width="3" style="141" customWidth="1"/>
    <col min="15363" max="15363" width="32.5546875" style="141" bestFit="1" customWidth="1"/>
    <col min="15364" max="15365" width="11.5546875" style="141" customWidth="1"/>
    <col min="15366" max="15366" width="18.88671875" style="141" bestFit="1" customWidth="1"/>
    <col min="15367" max="15367" width="16.109375" style="141" bestFit="1" customWidth="1"/>
    <col min="15368" max="15368" width="19.5546875" style="141" customWidth="1"/>
    <col min="15369" max="15369" width="1" style="141" customWidth="1"/>
    <col min="15370" max="15372" width="9.109375" style="141" customWidth="1"/>
    <col min="15373" max="15616" width="9.109375" style="141" hidden="1"/>
    <col min="15617" max="15617" width="28.109375" style="141" customWidth="1"/>
    <col min="15618" max="15618" width="3" style="141" customWidth="1"/>
    <col min="15619" max="15619" width="32.5546875" style="141" bestFit="1" customWidth="1"/>
    <col min="15620" max="15621" width="11.5546875" style="141" customWidth="1"/>
    <col min="15622" max="15622" width="18.88671875" style="141" bestFit="1" customWidth="1"/>
    <col min="15623" max="15623" width="16.109375" style="141" bestFit="1" customWidth="1"/>
    <col min="15624" max="15624" width="19.5546875" style="141" customWidth="1"/>
    <col min="15625" max="15625" width="1" style="141" customWidth="1"/>
    <col min="15626" max="15628" width="9.109375" style="141" customWidth="1"/>
    <col min="15629" max="15872" width="9.109375" style="141" hidden="1"/>
    <col min="15873" max="15873" width="28.109375" style="141" customWidth="1"/>
    <col min="15874" max="15874" width="3" style="141" customWidth="1"/>
    <col min="15875" max="15875" width="32.5546875" style="141" bestFit="1" customWidth="1"/>
    <col min="15876" max="15877" width="11.5546875" style="141" customWidth="1"/>
    <col min="15878" max="15878" width="18.88671875" style="141" bestFit="1" customWidth="1"/>
    <col min="15879" max="15879" width="16.109375" style="141" bestFit="1" customWidth="1"/>
    <col min="15880" max="15880" width="19.5546875" style="141" customWidth="1"/>
    <col min="15881" max="15881" width="1" style="141" customWidth="1"/>
    <col min="15882" max="15884" width="9.109375" style="141" customWidth="1"/>
    <col min="15885" max="16128" width="9.109375" style="141" hidden="1"/>
    <col min="16129" max="16129" width="28.109375" style="141" customWidth="1"/>
    <col min="16130" max="16130" width="3" style="141" customWidth="1"/>
    <col min="16131" max="16131" width="32.5546875" style="141" bestFit="1" customWidth="1"/>
    <col min="16132" max="16133" width="11.5546875" style="141" customWidth="1"/>
    <col min="16134" max="16134" width="18.88671875" style="141" bestFit="1" customWidth="1"/>
    <col min="16135" max="16135" width="16.109375" style="141" bestFit="1" customWidth="1"/>
    <col min="16136" max="16136" width="19.5546875" style="141" customWidth="1"/>
    <col min="16137" max="16137" width="1" style="141" customWidth="1"/>
    <col min="16138" max="16140" width="9.109375" style="141" customWidth="1"/>
    <col min="16141" max="16384" width="9.109375" style="141" hidden="1"/>
  </cols>
  <sheetData>
    <row r="1" spans="1:12" ht="34.5" customHeight="1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8" customHeight="1">
      <c r="A2" s="142"/>
      <c r="B2" s="23"/>
      <c r="C2" s="344" t="s">
        <v>485</v>
      </c>
      <c r="D2" s="344"/>
      <c r="E2" s="344"/>
      <c r="F2" s="344"/>
      <c r="G2" s="344"/>
      <c r="H2" s="345"/>
      <c r="I2" s="143"/>
      <c r="J2" s="143"/>
      <c r="K2" s="143"/>
      <c r="L2" s="143"/>
    </row>
    <row r="3" spans="1:12" ht="13.8" customHeight="1">
      <c r="B3" s="24"/>
      <c r="D3" s="26" t="s">
        <v>231</v>
      </c>
      <c r="E3" s="26" t="s">
        <v>232</v>
      </c>
      <c r="F3" s="27" t="s">
        <v>233</v>
      </c>
      <c r="G3" s="27" t="s">
        <v>234</v>
      </c>
      <c r="H3" s="28" t="s">
        <v>235</v>
      </c>
      <c r="I3" s="141"/>
      <c r="J3" s="141"/>
      <c r="K3" s="141"/>
      <c r="L3" s="141"/>
    </row>
    <row r="4" spans="1:12" ht="14.25" customHeight="1">
      <c r="B4" s="29"/>
      <c r="C4" s="30" t="s">
        <v>236</v>
      </c>
      <c r="D4" s="31">
        <v>29543.68</v>
      </c>
      <c r="E4" s="31">
        <v>29642.21</v>
      </c>
      <c r="F4" s="159">
        <v>3.3239761812631202E-3</v>
      </c>
      <c r="G4" s="31">
        <v>27915.07</v>
      </c>
      <c r="H4" s="32">
        <f>D4/G4-1</f>
        <v>5.8341605448239964E-2</v>
      </c>
      <c r="I4" s="141"/>
      <c r="J4" s="141"/>
      <c r="K4" s="141"/>
      <c r="L4" s="141"/>
    </row>
    <row r="5" spans="1:12" ht="14.25" customHeight="1">
      <c r="B5" s="29"/>
      <c r="C5" s="30" t="s">
        <v>237</v>
      </c>
      <c r="D5" s="33">
        <v>54232.34</v>
      </c>
      <c r="E5" s="33">
        <v>54413.21</v>
      </c>
      <c r="F5" s="159">
        <v>3.32400900443119E-3</v>
      </c>
      <c r="G5" s="33">
        <v>51251.06</v>
      </c>
      <c r="H5" s="32">
        <f>D5/G5-1</f>
        <v>5.8170113944960411E-2</v>
      </c>
      <c r="I5" s="141"/>
      <c r="J5" s="141"/>
      <c r="K5" s="141"/>
      <c r="L5" s="141"/>
    </row>
    <row r="6" spans="1:12" ht="11.25" customHeight="1">
      <c r="B6" s="24"/>
      <c r="C6" s="34"/>
      <c r="D6" s="35"/>
      <c r="E6" s="35"/>
      <c r="F6" s="35"/>
      <c r="G6" s="35"/>
      <c r="H6" s="36"/>
      <c r="I6" s="141"/>
      <c r="J6" s="141"/>
      <c r="K6" s="141"/>
      <c r="L6" s="141"/>
    </row>
    <row r="7" spans="1:12" ht="13.8" customHeight="1">
      <c r="B7" s="29"/>
      <c r="C7" s="37"/>
      <c r="D7" s="346" t="s">
        <v>486</v>
      </c>
      <c r="E7" s="347"/>
      <c r="F7" s="347"/>
      <c r="G7" s="346" t="s">
        <v>487</v>
      </c>
      <c r="H7" s="348"/>
      <c r="I7" s="141"/>
      <c r="J7" s="141"/>
      <c r="K7" s="141"/>
      <c r="L7" s="141"/>
    </row>
    <row r="8" spans="1:12" ht="13.8" customHeight="1">
      <c r="B8" s="29"/>
      <c r="C8" s="30" t="s">
        <v>238</v>
      </c>
      <c r="D8" s="340">
        <v>557933215</v>
      </c>
      <c r="E8" s="340"/>
      <c r="F8" s="340"/>
      <c r="G8" s="340">
        <v>973642627</v>
      </c>
      <c r="H8" s="341"/>
      <c r="I8" s="141"/>
      <c r="J8" s="141"/>
      <c r="K8" s="141"/>
      <c r="L8" s="141"/>
    </row>
    <row r="9" spans="1:12" ht="13.8" customHeight="1">
      <c r="B9" s="29"/>
      <c r="C9" s="30" t="s">
        <v>239</v>
      </c>
      <c r="D9" s="342">
        <v>3680559240.7800007</v>
      </c>
      <c r="E9" s="342"/>
      <c r="F9" s="342"/>
      <c r="G9" s="342">
        <v>4227159887.8200002</v>
      </c>
      <c r="H9" s="343"/>
      <c r="I9" s="141"/>
      <c r="J9" s="141"/>
      <c r="K9" s="141"/>
      <c r="L9" s="141"/>
    </row>
    <row r="10" spans="1:12" ht="13.8" customHeight="1">
      <c r="B10" s="29"/>
      <c r="C10" s="30" t="s">
        <v>240</v>
      </c>
      <c r="D10" s="340">
        <v>3943</v>
      </c>
      <c r="E10" s="340"/>
      <c r="F10" s="340"/>
      <c r="G10" s="340">
        <v>3718</v>
      </c>
      <c r="H10" s="341"/>
      <c r="I10" s="141"/>
      <c r="J10" s="141"/>
      <c r="K10" s="144"/>
      <c r="L10" s="141"/>
    </row>
    <row r="11" spans="1:12" ht="13.8" customHeight="1">
      <c r="B11" s="29"/>
      <c r="C11" s="30" t="s">
        <v>241</v>
      </c>
      <c r="D11" s="340">
        <v>20</v>
      </c>
      <c r="E11" s="340"/>
      <c r="F11" s="340"/>
      <c r="G11" s="340">
        <v>23</v>
      </c>
      <c r="H11" s="341"/>
      <c r="I11" s="141"/>
      <c r="J11" s="141"/>
      <c r="K11" s="141"/>
      <c r="L11" s="141"/>
    </row>
    <row r="12" spans="1:12" ht="13.8" customHeight="1">
      <c r="B12" s="29"/>
      <c r="C12" s="30" t="s">
        <v>242</v>
      </c>
      <c r="D12" s="340">
        <v>14</v>
      </c>
      <c r="E12" s="340"/>
      <c r="F12" s="340"/>
      <c r="G12" s="340">
        <v>10</v>
      </c>
      <c r="H12" s="341"/>
      <c r="I12" s="141"/>
      <c r="J12" s="141"/>
      <c r="K12" s="141"/>
      <c r="L12" s="141"/>
    </row>
    <row r="13" spans="1:12" ht="17.25" customHeight="1">
      <c r="B13" s="24"/>
      <c r="C13" s="38" t="s">
        <v>243</v>
      </c>
      <c r="D13" s="27" t="s">
        <v>245</v>
      </c>
      <c r="E13" s="39" t="s">
        <v>246</v>
      </c>
      <c r="F13" s="38" t="s">
        <v>244</v>
      </c>
      <c r="G13" s="27" t="s">
        <v>245</v>
      </c>
      <c r="H13" s="28" t="s">
        <v>246</v>
      </c>
      <c r="I13" s="141"/>
      <c r="J13" s="141"/>
      <c r="K13" s="141"/>
      <c r="L13" s="141"/>
    </row>
    <row r="14" spans="1:12" ht="13.8" customHeight="1">
      <c r="B14" s="24"/>
      <c r="C14" s="25" t="s">
        <v>98</v>
      </c>
      <c r="D14" s="40">
        <v>0.10000000000000009</v>
      </c>
      <c r="E14" s="41">
        <v>1.1000000000000001</v>
      </c>
      <c r="F14" s="42" t="s">
        <v>139</v>
      </c>
      <c r="G14" s="43">
        <v>9.375E-2</v>
      </c>
      <c r="H14" s="44">
        <v>0.87</v>
      </c>
      <c r="I14" s="141"/>
      <c r="J14" s="141"/>
      <c r="K14" s="141"/>
      <c r="L14" s="141"/>
    </row>
    <row r="15" spans="1:12" ht="13.8" customHeight="1">
      <c r="B15" s="24"/>
      <c r="C15" s="25" t="s">
        <v>488</v>
      </c>
      <c r="D15" s="40">
        <v>9.9099099099098975E-2</v>
      </c>
      <c r="E15" s="41">
        <v>1.22</v>
      </c>
      <c r="F15" s="42" t="s">
        <v>210</v>
      </c>
      <c r="G15" s="43">
        <v>9.3457943925233794E-2</v>
      </c>
      <c r="H15" s="44">
        <v>0.97</v>
      </c>
      <c r="I15" s="141"/>
      <c r="J15" s="141"/>
      <c r="K15" s="141"/>
      <c r="L15" s="141"/>
    </row>
    <row r="16" spans="1:12" ht="13.8" customHeight="1">
      <c r="B16" s="24"/>
      <c r="C16" s="25" t="s">
        <v>96</v>
      </c>
      <c r="D16" s="40">
        <v>9.6774193548387233E-2</v>
      </c>
      <c r="E16" s="41">
        <v>0.68</v>
      </c>
      <c r="F16" s="42" t="s">
        <v>34</v>
      </c>
      <c r="G16" s="43">
        <v>7.3333333333333403E-2</v>
      </c>
      <c r="H16" s="44">
        <v>1.39</v>
      </c>
      <c r="I16" s="141"/>
      <c r="J16" s="141"/>
      <c r="K16" s="141"/>
      <c r="L16" s="141"/>
    </row>
    <row r="17" spans="2:12" ht="13.8" customHeight="1">
      <c r="B17" s="24"/>
      <c r="C17" s="25" t="s">
        <v>33</v>
      </c>
      <c r="D17" s="40">
        <v>9.1428571428571415E-2</v>
      </c>
      <c r="E17" s="41">
        <v>9.5500000000000007</v>
      </c>
      <c r="F17" s="42" t="s">
        <v>489</v>
      </c>
      <c r="G17" s="43">
        <v>3.4482758620689703E-2</v>
      </c>
      <c r="H17" s="44">
        <v>11.2</v>
      </c>
      <c r="I17" s="141"/>
      <c r="J17" s="141"/>
      <c r="K17" s="141"/>
      <c r="L17" s="141"/>
    </row>
    <row r="18" spans="2:12" ht="13.8" customHeight="1">
      <c r="B18" s="24"/>
      <c r="C18" s="25" t="s">
        <v>490</v>
      </c>
      <c r="D18" s="40">
        <v>8.6363636363636198E-2</v>
      </c>
      <c r="E18" s="41">
        <v>11.95</v>
      </c>
      <c r="F18" s="42" t="s">
        <v>158</v>
      </c>
      <c r="G18" s="43">
        <v>2.6086956521739001E-2</v>
      </c>
      <c r="H18" s="44">
        <v>2.2400000000000002</v>
      </c>
      <c r="I18" s="141"/>
      <c r="J18" s="141"/>
      <c r="K18" s="141"/>
      <c r="L18" s="141"/>
    </row>
    <row r="19" spans="2:12" ht="13.8" customHeight="1">
      <c r="B19" s="45"/>
      <c r="C19" s="46"/>
      <c r="D19" s="46"/>
      <c r="E19" s="46"/>
      <c r="F19" s="46"/>
      <c r="G19" s="46"/>
      <c r="H19" s="47"/>
      <c r="I19" s="141"/>
      <c r="J19" s="141"/>
      <c r="K19" s="141"/>
      <c r="L19" s="141"/>
    </row>
    <row r="20" spans="2:12">
      <c r="B20" s="145"/>
      <c r="C20" s="146"/>
      <c r="D20" s="147"/>
      <c r="E20" s="147"/>
      <c r="F20" s="146"/>
      <c r="G20" s="148"/>
      <c r="H20" s="148"/>
      <c r="I20" s="141"/>
      <c r="J20" s="141"/>
      <c r="K20" s="141"/>
      <c r="L20" s="141"/>
    </row>
    <row r="21" spans="2:12">
      <c r="C21" s="146"/>
      <c r="D21" s="149"/>
      <c r="E21" s="149"/>
      <c r="F21" s="140"/>
      <c r="G21" s="148"/>
      <c r="H21" s="148"/>
      <c r="I21" s="141"/>
      <c r="J21" s="141"/>
      <c r="K21" s="141"/>
      <c r="L21" s="141"/>
    </row>
    <row r="22" spans="2:12">
      <c r="D22" s="150"/>
      <c r="E22" s="150"/>
      <c r="F22" s="151"/>
      <c r="G22" s="140"/>
      <c r="H22" s="140"/>
      <c r="I22" s="141"/>
      <c r="J22" s="141"/>
      <c r="K22" s="141"/>
      <c r="L22" s="141"/>
    </row>
    <row r="23" spans="2:12">
      <c r="D23" s="152"/>
      <c r="E23" s="152"/>
      <c r="F23" s="153"/>
      <c r="G23" s="140"/>
      <c r="H23" s="140"/>
      <c r="I23" s="141"/>
      <c r="J23" s="141"/>
      <c r="K23" s="141"/>
      <c r="L23" s="141"/>
    </row>
    <row r="24" spans="2:12">
      <c r="C24" s="140"/>
      <c r="D24" s="140"/>
      <c r="E24" s="140"/>
      <c r="F24" s="140"/>
      <c r="G24" s="140"/>
      <c r="H24" s="140"/>
      <c r="I24" s="141"/>
      <c r="J24" s="141"/>
      <c r="K24" s="141"/>
      <c r="L24" s="141"/>
    </row>
    <row r="25" spans="2:12">
      <c r="C25" s="151"/>
      <c r="D25" s="140"/>
      <c r="E25" s="140"/>
      <c r="F25" s="140"/>
      <c r="G25" s="140"/>
      <c r="H25" s="140"/>
      <c r="I25" s="141"/>
      <c r="J25" s="141"/>
      <c r="K25" s="141"/>
      <c r="L25" s="141"/>
    </row>
    <row r="26" spans="2:12">
      <c r="C26" s="153"/>
      <c r="D26" s="140"/>
      <c r="E26" s="140"/>
      <c r="F26" s="140"/>
      <c r="G26" s="140"/>
      <c r="H26" s="140"/>
      <c r="I26" s="141"/>
      <c r="J26" s="141"/>
      <c r="K26" s="141"/>
      <c r="L26" s="141"/>
    </row>
    <row r="27" spans="2:12">
      <c r="C27" s="140"/>
      <c r="D27" s="154"/>
      <c r="E27" s="140"/>
      <c r="F27" s="140"/>
      <c r="G27" s="140"/>
      <c r="H27" s="140"/>
      <c r="I27" s="141"/>
      <c r="J27" s="141"/>
      <c r="K27" s="141"/>
      <c r="L27" s="141"/>
    </row>
    <row r="28" spans="2:12">
      <c r="C28" s="140"/>
      <c r="D28" s="140"/>
      <c r="E28" s="140"/>
      <c r="F28" s="140"/>
      <c r="G28" s="140"/>
      <c r="H28" s="140"/>
      <c r="I28" s="141"/>
      <c r="J28" s="141"/>
      <c r="K28" s="141"/>
      <c r="L28" s="141"/>
    </row>
    <row r="29" spans="2:12">
      <c r="C29" s="140"/>
      <c r="D29" s="140"/>
      <c r="E29" s="140"/>
      <c r="F29" s="140"/>
      <c r="G29" s="140"/>
      <c r="H29" s="140"/>
      <c r="I29" s="141"/>
      <c r="J29" s="141"/>
      <c r="K29" s="141"/>
      <c r="L29" s="141"/>
    </row>
    <row r="30" spans="2:12">
      <c r="C30" s="140"/>
      <c r="D30" s="140"/>
      <c r="E30" s="140"/>
      <c r="F30" s="140"/>
      <c r="G30" s="140"/>
      <c r="H30" s="140"/>
      <c r="I30" s="141"/>
      <c r="J30" s="141"/>
      <c r="K30" s="141"/>
      <c r="L30" s="141"/>
    </row>
    <row r="31" spans="2:12">
      <c r="C31" s="140"/>
      <c r="D31" s="140"/>
      <c r="E31" s="140"/>
      <c r="F31" s="140"/>
      <c r="G31" s="140"/>
      <c r="H31" s="151"/>
      <c r="I31" s="141"/>
      <c r="J31" s="141"/>
      <c r="K31" s="141"/>
      <c r="L31" s="141"/>
    </row>
    <row r="32" spans="2:12">
      <c r="C32" s="140"/>
      <c r="D32" s="140"/>
      <c r="E32" s="140"/>
      <c r="F32" s="140"/>
      <c r="G32" s="140"/>
      <c r="H32" s="140"/>
      <c r="I32" s="141"/>
      <c r="J32" s="141"/>
      <c r="K32" s="141"/>
      <c r="L32" s="141"/>
    </row>
    <row r="33" spans="8:12">
      <c r="H33" s="140"/>
      <c r="I33" s="141"/>
      <c r="J33" s="141"/>
      <c r="K33" s="141"/>
      <c r="L33" s="141"/>
    </row>
    <row r="34" spans="8:12">
      <c r="H34" s="140"/>
      <c r="I34" s="141"/>
      <c r="J34" s="141"/>
      <c r="K34" s="141"/>
      <c r="L34" s="141"/>
    </row>
    <row r="35" spans="8:12">
      <c r="H35" s="151"/>
      <c r="I35" s="141"/>
      <c r="J35" s="141"/>
      <c r="K35" s="141"/>
      <c r="L35" s="141"/>
    </row>
    <row r="36" spans="8:12">
      <c r="H36" s="140"/>
      <c r="I36" s="141"/>
      <c r="J36" s="141"/>
      <c r="K36" s="141"/>
      <c r="L36" s="141"/>
    </row>
    <row r="37" spans="8:12">
      <c r="H37" s="140"/>
      <c r="I37" s="141"/>
      <c r="J37" s="141"/>
      <c r="K37" s="141"/>
      <c r="L37" s="141"/>
    </row>
    <row r="38" spans="8:12">
      <c r="H38" s="140"/>
      <c r="I38" s="141"/>
      <c r="J38" s="141"/>
      <c r="K38" s="141"/>
      <c r="L38" s="141"/>
    </row>
    <row r="39" spans="8:12">
      <c r="H39" s="140"/>
      <c r="I39" s="141"/>
      <c r="J39" s="141"/>
      <c r="K39" s="141"/>
      <c r="L39" s="141"/>
    </row>
    <row r="40" spans="8:12">
      <c r="H40" s="140"/>
      <c r="I40" s="141"/>
      <c r="J40" s="141"/>
      <c r="K40" s="141"/>
      <c r="L40" s="141"/>
    </row>
    <row r="41" spans="8:12">
      <c r="H41" s="140"/>
      <c r="I41" s="141"/>
      <c r="J41" s="141"/>
      <c r="K41" s="141"/>
      <c r="L41" s="141"/>
    </row>
    <row r="42" spans="8:12">
      <c r="H42" s="155"/>
      <c r="I42" s="141"/>
      <c r="J42" s="141"/>
      <c r="K42" s="141"/>
      <c r="L42" s="141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332"/>
  <sheetViews>
    <sheetView zoomScaleNormal="100" workbookViewId="0">
      <selection activeCell="AE484" sqref="AE484"/>
    </sheetView>
  </sheetViews>
  <sheetFormatPr defaultColWidth="9.109375" defaultRowHeight="13.8"/>
  <cols>
    <col min="1" max="1" width="8.44140625" style="26" customWidth="1"/>
    <col min="2" max="2" width="45" style="25" customWidth="1"/>
    <col min="3" max="4" width="13.44140625" style="25" customWidth="1"/>
    <col min="5" max="5" width="11.33203125" style="49" customWidth="1"/>
    <col min="6" max="6" width="13.109375" style="25" customWidth="1"/>
    <col min="7" max="7" width="40.6640625" style="25" customWidth="1"/>
    <col min="8" max="9" width="13.44140625" style="25" customWidth="1"/>
    <col min="10" max="10" width="11.33203125" style="49" customWidth="1"/>
    <col min="11" max="11" width="11" style="25" customWidth="1"/>
    <col min="12" max="12" width="11.5546875" style="25" bestFit="1" customWidth="1"/>
    <col min="13" max="13" width="10.109375" style="25" customWidth="1"/>
    <col min="14" max="16384" width="9.109375" style="25"/>
  </cols>
  <sheetData>
    <row r="2" spans="1:12">
      <c r="B2" s="349" t="s">
        <v>220</v>
      </c>
      <c r="C2" s="349"/>
      <c r="D2" s="349"/>
      <c r="E2" s="349"/>
      <c r="F2" s="349"/>
      <c r="G2" s="349"/>
      <c r="H2" s="349"/>
      <c r="I2" s="349"/>
      <c r="J2" s="349"/>
      <c r="K2" s="48"/>
      <c r="L2" s="48"/>
    </row>
    <row r="3" spans="1:12" ht="14.4" thickBot="1">
      <c r="A3" s="336"/>
      <c r="B3" s="336"/>
      <c r="C3" s="336"/>
      <c r="D3" s="336"/>
      <c r="E3" s="336"/>
      <c r="F3" s="48"/>
      <c r="G3" s="48"/>
      <c r="J3" s="25"/>
    </row>
    <row r="4" spans="1:12">
      <c r="A4" s="25"/>
      <c r="B4" s="353" t="s">
        <v>341</v>
      </c>
      <c r="C4" s="354"/>
      <c r="D4" s="354"/>
      <c r="E4" s="355"/>
      <c r="F4" s="48"/>
      <c r="G4" s="350" t="s">
        <v>340</v>
      </c>
      <c r="H4" s="351"/>
      <c r="I4" s="351"/>
      <c r="J4" s="352"/>
    </row>
    <row r="5" spans="1:12" ht="14.4" thickBot="1">
      <c r="A5" s="25"/>
      <c r="B5" s="356" t="s">
        <v>343</v>
      </c>
      <c r="C5" s="357"/>
      <c r="D5" s="357"/>
      <c r="E5" s="358"/>
      <c r="F5" s="48"/>
      <c r="G5" s="356" t="s">
        <v>342</v>
      </c>
      <c r="H5" s="357"/>
      <c r="I5" s="357"/>
      <c r="J5" s="358"/>
    </row>
    <row r="6" spans="1:12">
      <c r="A6" s="25"/>
      <c r="B6" s="161"/>
      <c r="C6" s="163" t="s">
        <v>288</v>
      </c>
      <c r="D6" s="163" t="s">
        <v>289</v>
      </c>
      <c r="E6" s="162"/>
      <c r="F6" s="48"/>
      <c r="G6" s="161"/>
      <c r="H6" s="160" t="s">
        <v>344</v>
      </c>
      <c r="I6" s="160" t="s">
        <v>345</v>
      </c>
      <c r="J6" s="162"/>
    </row>
    <row r="7" spans="1:12" ht="14.4" thickBot="1">
      <c r="A7" s="25"/>
      <c r="B7" s="164"/>
      <c r="C7" s="165" t="s">
        <v>290</v>
      </c>
      <c r="D7" s="165" t="s">
        <v>290</v>
      </c>
      <c r="E7" s="166"/>
      <c r="F7" s="48"/>
      <c r="G7" s="164"/>
      <c r="H7" s="165" t="s">
        <v>290</v>
      </c>
      <c r="I7" s="165" t="s">
        <v>290</v>
      </c>
      <c r="J7" s="166"/>
    </row>
    <row r="8" spans="1:12">
      <c r="A8" s="25"/>
      <c r="B8" s="167"/>
      <c r="C8" s="168"/>
      <c r="D8" s="168"/>
      <c r="E8" s="169"/>
      <c r="F8" s="48"/>
      <c r="G8" s="167"/>
      <c r="H8" s="168"/>
      <c r="I8" s="168"/>
      <c r="J8" s="169"/>
    </row>
    <row r="9" spans="1:12">
      <c r="A9" s="25"/>
      <c r="B9" s="170" t="s">
        <v>291</v>
      </c>
      <c r="C9" s="173">
        <v>55212.616999999998</v>
      </c>
      <c r="D9" s="173">
        <v>42372.034</v>
      </c>
      <c r="E9" s="172">
        <f>C9/D9-1</f>
        <v>0.30304381894907384</v>
      </c>
      <c r="F9" s="48"/>
      <c r="G9" s="170" t="s">
        <v>291</v>
      </c>
      <c r="H9" s="171">
        <v>86997.928</v>
      </c>
      <c r="I9" s="171">
        <v>74539.733999999997</v>
      </c>
      <c r="J9" s="172">
        <f>H9/I9-1</f>
        <v>0.16713494040641463</v>
      </c>
    </row>
    <row r="10" spans="1:12">
      <c r="A10" s="25"/>
      <c r="B10" s="174" t="s">
        <v>292</v>
      </c>
      <c r="C10" s="175">
        <v>-47489.805999999997</v>
      </c>
      <c r="D10" s="175">
        <v>-35894.400999999998</v>
      </c>
      <c r="E10" s="172"/>
      <c r="G10" s="174" t="s">
        <v>292</v>
      </c>
      <c r="H10" s="175">
        <v>-63244.057000000001</v>
      </c>
      <c r="I10" s="175">
        <v>-57218.364999999998</v>
      </c>
      <c r="J10" s="172"/>
    </row>
    <row r="11" spans="1:12">
      <c r="A11" s="25"/>
      <c r="B11" s="170" t="s">
        <v>346</v>
      </c>
      <c r="C11" s="173">
        <v>1298.4100000000001</v>
      </c>
      <c r="D11" s="173">
        <v>1097.9169999999999</v>
      </c>
      <c r="E11" s="172">
        <f>(C11/D11-1)</f>
        <v>0.18261216467182884</v>
      </c>
      <c r="G11" s="170" t="s">
        <v>346</v>
      </c>
      <c r="H11" s="171">
        <v>14298.92</v>
      </c>
      <c r="I11" s="171">
        <v>6313.2489999999998</v>
      </c>
      <c r="J11" s="172">
        <f>H11/I11-1</f>
        <v>1.26490670651514</v>
      </c>
    </row>
    <row r="12" spans="1:12" ht="14.4" thickBot="1">
      <c r="A12" s="25"/>
      <c r="B12" s="174" t="s">
        <v>294</v>
      </c>
      <c r="C12" s="175">
        <v>-715.29899999999998</v>
      </c>
      <c r="D12" s="175">
        <v>-648.20500000000004</v>
      </c>
      <c r="E12" s="172"/>
      <c r="G12" s="174" t="s">
        <v>294</v>
      </c>
      <c r="H12" s="175">
        <v>-3085.069</v>
      </c>
      <c r="I12" s="175">
        <v>-671.12</v>
      </c>
      <c r="J12" s="172"/>
    </row>
    <row r="13" spans="1:12" ht="14.4" thickBot="1">
      <c r="A13" s="25"/>
      <c r="B13" s="170" t="s">
        <v>347</v>
      </c>
      <c r="C13" s="178">
        <f>SUM(C11:C12)</f>
        <v>583.1110000000001</v>
      </c>
      <c r="D13" s="178">
        <f>SUM(D11:D12)</f>
        <v>449.71199999999988</v>
      </c>
      <c r="E13" s="177">
        <f>(C13/D13-1)</f>
        <v>0.29663206674493958</v>
      </c>
      <c r="G13" s="170" t="s">
        <v>347</v>
      </c>
      <c r="H13" s="176">
        <f>H11+H12</f>
        <v>11213.851000000001</v>
      </c>
      <c r="I13" s="176">
        <f>I11+I12</f>
        <v>5642.1289999999999</v>
      </c>
      <c r="J13" s="177">
        <f>H13/I13-1</f>
        <v>0.98752119988748932</v>
      </c>
    </row>
    <row r="14" spans="1:12" ht="14.4" thickBot="1">
      <c r="A14" s="25"/>
      <c r="B14" s="179" t="s">
        <v>299</v>
      </c>
      <c r="C14" s="173" t="s">
        <v>288</v>
      </c>
      <c r="D14" s="173" t="s">
        <v>289</v>
      </c>
      <c r="E14" s="172"/>
      <c r="G14" s="179" t="s">
        <v>299</v>
      </c>
      <c r="H14" s="171" t="s">
        <v>344</v>
      </c>
      <c r="I14" s="171" t="s">
        <v>288</v>
      </c>
      <c r="J14" s="172"/>
    </row>
    <row r="15" spans="1:12">
      <c r="A15" s="25"/>
      <c r="B15" s="180" t="s">
        <v>300</v>
      </c>
      <c r="C15" s="182"/>
      <c r="D15" s="182"/>
      <c r="E15" s="172"/>
      <c r="G15" s="180" t="s">
        <v>300</v>
      </c>
      <c r="H15" s="181"/>
      <c r="I15" s="181"/>
      <c r="J15" s="172"/>
    </row>
    <row r="16" spans="1:12">
      <c r="A16" s="25"/>
      <c r="B16" s="180" t="s">
        <v>301</v>
      </c>
      <c r="C16" s="182"/>
      <c r="D16" s="182"/>
      <c r="E16" s="172"/>
      <c r="G16" s="180" t="s">
        <v>301</v>
      </c>
      <c r="H16" s="181"/>
      <c r="I16" s="181"/>
      <c r="J16" s="172"/>
    </row>
    <row r="17" spans="1:10">
      <c r="A17" s="25"/>
      <c r="B17" s="183" t="s">
        <v>349</v>
      </c>
      <c r="C17" s="182">
        <v>14070.993</v>
      </c>
      <c r="D17" s="182">
        <v>13018.307000000001</v>
      </c>
      <c r="E17" s="184">
        <f>C17/D17-1</f>
        <v>8.0861973834231993E-2</v>
      </c>
      <c r="G17" s="183" t="s">
        <v>348</v>
      </c>
      <c r="H17" s="181">
        <v>15717.281000000001</v>
      </c>
      <c r="I17" s="181">
        <v>16490.087</v>
      </c>
      <c r="J17" s="184">
        <f t="shared" ref="J17:J23" si="0">H17/I17-1</f>
        <v>-4.686488312645043E-2</v>
      </c>
    </row>
    <row r="18" spans="1:10">
      <c r="A18" s="25"/>
      <c r="B18" s="183" t="s">
        <v>303</v>
      </c>
      <c r="C18" s="182">
        <v>38.972999999999999</v>
      </c>
      <c r="D18" s="182">
        <v>21.331</v>
      </c>
      <c r="E18" s="184">
        <f>C18/D18-1</f>
        <v>0.82705920960105006</v>
      </c>
      <c r="G18" s="183" t="s">
        <v>350</v>
      </c>
      <c r="H18" s="181">
        <v>0</v>
      </c>
      <c r="I18" s="181">
        <v>92.879000000000005</v>
      </c>
      <c r="J18" s="184">
        <f t="shared" si="0"/>
        <v>-1</v>
      </c>
    </row>
    <row r="19" spans="1:10">
      <c r="A19" s="25"/>
      <c r="B19" s="183" t="s">
        <v>304</v>
      </c>
      <c r="C19" s="182">
        <v>6.8129999999999997</v>
      </c>
      <c r="D19" s="182">
        <v>13.074999999999999</v>
      </c>
      <c r="E19" s="184">
        <f>C19/D19-1</f>
        <v>-0.4789292543021032</v>
      </c>
      <c r="G19" s="183" t="s">
        <v>304</v>
      </c>
      <c r="H19" s="181">
        <v>450.33800000000002</v>
      </c>
      <c r="I19" s="181">
        <v>529.80799999999999</v>
      </c>
      <c r="J19" s="184">
        <f t="shared" si="0"/>
        <v>-0.14999773502853864</v>
      </c>
    </row>
    <row r="20" spans="1:10">
      <c r="A20" s="25"/>
      <c r="B20" s="180" t="s">
        <v>310</v>
      </c>
      <c r="C20" s="173">
        <f>SUM(C17:C19)</f>
        <v>14116.779</v>
      </c>
      <c r="D20" s="173">
        <f>SUM(D17:D19)</f>
        <v>13052.713000000002</v>
      </c>
      <c r="E20" s="172">
        <f>C20/D20-1</f>
        <v>8.1520676965777028E-2</v>
      </c>
      <c r="G20" s="183" t="s">
        <v>305</v>
      </c>
      <c r="H20" s="181">
        <v>1604.66</v>
      </c>
      <c r="I20" s="181">
        <v>1646.739</v>
      </c>
      <c r="J20" s="184">
        <f t="shared" si="0"/>
        <v>-2.5552926116403363E-2</v>
      </c>
    </row>
    <row r="21" spans="1:10">
      <c r="A21" s="25"/>
      <c r="B21" s="180"/>
      <c r="C21" s="173"/>
      <c r="D21" s="173"/>
      <c r="E21" s="172"/>
      <c r="G21" s="183" t="s">
        <v>351</v>
      </c>
      <c r="H21" s="181">
        <v>281.73399999999998</v>
      </c>
      <c r="I21" s="181">
        <v>281.73399999999998</v>
      </c>
      <c r="J21" s="184">
        <f>H21/I21-1</f>
        <v>0</v>
      </c>
    </row>
    <row r="22" spans="1:10">
      <c r="A22" s="25"/>
      <c r="B22" s="180" t="s">
        <v>311</v>
      </c>
      <c r="C22" s="182"/>
      <c r="D22" s="182"/>
      <c r="E22" s="184"/>
      <c r="G22" s="183" t="s">
        <v>352</v>
      </c>
      <c r="H22" s="181">
        <v>0</v>
      </c>
      <c r="I22" s="181">
        <v>47.320999999999998</v>
      </c>
      <c r="J22" s="184">
        <f t="shared" si="0"/>
        <v>-1</v>
      </c>
    </row>
    <row r="23" spans="1:10">
      <c r="A23" s="25"/>
      <c r="B23" s="183" t="s">
        <v>312</v>
      </c>
      <c r="C23" s="182">
        <v>11913.165999999999</v>
      </c>
      <c r="D23" s="182">
        <v>8100.73</v>
      </c>
      <c r="E23" s="184">
        <f t="shared" ref="E23:E28" si="1">C23/D23-1</f>
        <v>0.47062869642612459</v>
      </c>
      <c r="G23" s="180" t="s">
        <v>310</v>
      </c>
      <c r="H23" s="171">
        <f>SUM(H17:H22)</f>
        <v>18054.013000000003</v>
      </c>
      <c r="I23" s="171">
        <f>SUM(I17:I22)</f>
        <v>19088.568000000003</v>
      </c>
      <c r="J23" s="172">
        <f t="shared" si="0"/>
        <v>-5.4197622367481935E-2</v>
      </c>
    </row>
    <row r="24" spans="1:10">
      <c r="A24" s="25"/>
      <c r="B24" s="183" t="s">
        <v>313</v>
      </c>
      <c r="C24" s="182">
        <v>5164.1459999999997</v>
      </c>
      <c r="D24" s="182">
        <v>4053.3389999999999</v>
      </c>
      <c r="E24" s="184">
        <f t="shared" si="1"/>
        <v>0.27404739647979115</v>
      </c>
      <c r="G24" s="180"/>
      <c r="H24" s="171"/>
      <c r="I24" s="171"/>
      <c r="J24" s="172"/>
    </row>
    <row r="25" spans="1:10">
      <c r="A25" s="25"/>
      <c r="B25" s="185" t="s">
        <v>353</v>
      </c>
      <c r="C25" s="182">
        <v>1071.8150000000001</v>
      </c>
      <c r="D25" s="182">
        <v>657.37800000000004</v>
      </c>
      <c r="E25" s="184">
        <f t="shared" si="1"/>
        <v>0.63043941233202205</v>
      </c>
      <c r="G25" s="180" t="s">
        <v>311</v>
      </c>
      <c r="H25" s="181"/>
      <c r="I25" s="181"/>
      <c r="J25" s="184"/>
    </row>
    <row r="26" spans="1:10">
      <c r="A26" s="25"/>
      <c r="B26" s="183" t="s">
        <v>315</v>
      </c>
      <c r="C26" s="182">
        <v>27447.777999999998</v>
      </c>
      <c r="D26" s="182">
        <v>17824.131000000001</v>
      </c>
      <c r="E26" s="184">
        <f t="shared" si="1"/>
        <v>0.53992236704274643</v>
      </c>
      <c r="G26" s="183" t="s">
        <v>312</v>
      </c>
      <c r="H26" s="181">
        <v>31828.021000000001</v>
      </c>
      <c r="I26" s="181">
        <v>26891.778999999999</v>
      </c>
      <c r="J26" s="184">
        <f>H26/I26-1</f>
        <v>0.18355951831970674</v>
      </c>
    </row>
    <row r="27" spans="1:10">
      <c r="A27" s="25"/>
      <c r="B27" s="180" t="s">
        <v>354</v>
      </c>
      <c r="C27" s="173">
        <f>SUM(C23:C26)</f>
        <v>45596.904999999999</v>
      </c>
      <c r="D27" s="173">
        <f>SUM(D23:D26)</f>
        <v>30635.578000000001</v>
      </c>
      <c r="E27" s="172">
        <f t="shared" si="1"/>
        <v>0.48836444345851726</v>
      </c>
      <c r="G27" s="183" t="s">
        <v>313</v>
      </c>
      <c r="H27" s="181">
        <v>12106.222</v>
      </c>
      <c r="I27" s="181">
        <v>8246.7880000000005</v>
      </c>
      <c r="J27" s="184">
        <f>H27/I27-1</f>
        <v>0.46799238685413025</v>
      </c>
    </row>
    <row r="28" spans="1:10">
      <c r="A28" s="25"/>
      <c r="B28" s="180" t="s">
        <v>356</v>
      </c>
      <c r="C28" s="173">
        <f>C27+C20</f>
        <v>59713.684000000001</v>
      </c>
      <c r="D28" s="173">
        <f>D27+D20</f>
        <v>43688.291000000005</v>
      </c>
      <c r="E28" s="172">
        <f t="shared" si="1"/>
        <v>0.36681208244103658</v>
      </c>
      <c r="G28" s="183" t="s">
        <v>355</v>
      </c>
      <c r="H28" s="181">
        <v>1895.3340000000001</v>
      </c>
      <c r="I28" s="181">
        <v>1187.1500000000001</v>
      </c>
      <c r="J28" s="184">
        <f>H28/I28-1</f>
        <v>0.59654129638209152</v>
      </c>
    </row>
    <row r="29" spans="1:10">
      <c r="A29" s="25"/>
      <c r="B29" s="180"/>
      <c r="C29" s="182"/>
      <c r="D29" s="182"/>
      <c r="E29" s="172"/>
      <c r="G29" s="183" t="s">
        <v>357</v>
      </c>
      <c r="H29" s="181">
        <v>1578.3610000000001</v>
      </c>
      <c r="I29" s="181">
        <v>622.07600000000002</v>
      </c>
      <c r="J29" s="184">
        <f>H29/I29-1</f>
        <v>1.5372478603900488</v>
      </c>
    </row>
    <row r="30" spans="1:10">
      <c r="A30" s="25"/>
      <c r="B30" s="180" t="s">
        <v>317</v>
      </c>
      <c r="C30" s="182"/>
      <c r="D30" s="182"/>
      <c r="E30" s="172"/>
      <c r="G30" s="183" t="s">
        <v>315</v>
      </c>
      <c r="H30" s="181">
        <v>86650.392999999996</v>
      </c>
      <c r="I30" s="181">
        <v>52845.332999999999</v>
      </c>
      <c r="J30" s="184">
        <f>H30/I30-1</f>
        <v>0.63969811676652699</v>
      </c>
    </row>
    <row r="31" spans="1:10">
      <c r="A31" s="25"/>
      <c r="B31" s="180" t="s">
        <v>325</v>
      </c>
      <c r="C31" s="182"/>
      <c r="D31" s="182"/>
      <c r="E31" s="172"/>
      <c r="G31" s="183" t="s">
        <v>358</v>
      </c>
      <c r="H31" s="181">
        <v>0</v>
      </c>
      <c r="I31" s="181">
        <v>590.99</v>
      </c>
      <c r="J31" s="184">
        <v>-1</v>
      </c>
    </row>
    <row r="32" spans="1:10">
      <c r="A32" s="25"/>
      <c r="B32" s="183" t="s">
        <v>322</v>
      </c>
      <c r="C32" s="182">
        <v>7640.59</v>
      </c>
      <c r="D32" s="182">
        <v>6596.0829999999996</v>
      </c>
      <c r="E32" s="184">
        <f>C32/D32-1</f>
        <v>0.15835261624209407</v>
      </c>
      <c r="G32" s="180" t="s">
        <v>354</v>
      </c>
      <c r="H32" s="171">
        <f>SUM(H26:H31)</f>
        <v>134058.33100000001</v>
      </c>
      <c r="I32" s="171">
        <f>SUM(I26:I31)</f>
        <v>90384.115999999995</v>
      </c>
      <c r="J32" s="172">
        <f>H32/I32-1</f>
        <v>0.48320675061976615</v>
      </c>
    </row>
    <row r="33" spans="1:10">
      <c r="A33" s="25"/>
      <c r="B33" s="183" t="s">
        <v>351</v>
      </c>
      <c r="C33" s="182">
        <v>1092.6869999999999</v>
      </c>
      <c r="D33" s="182">
        <v>758.24</v>
      </c>
      <c r="E33" s="184">
        <f>C33/D33-1</f>
        <v>0.44108329816416947</v>
      </c>
      <c r="G33" s="180" t="s">
        <v>316</v>
      </c>
      <c r="H33" s="171">
        <f>SUM(H32,H23)</f>
        <v>152112.34400000001</v>
      </c>
      <c r="I33" s="171">
        <f>SUM(I32,I23)</f>
        <v>109472.68399999999</v>
      </c>
      <c r="J33" s="172">
        <f>H33/I33-1</f>
        <v>0.38950045291663837</v>
      </c>
    </row>
    <row r="34" spans="1:10">
      <c r="A34" s="25"/>
      <c r="B34" s="183" t="s">
        <v>359</v>
      </c>
      <c r="C34" s="182">
        <v>576.88400000000001</v>
      </c>
      <c r="D34" s="182">
        <v>668.01700000000005</v>
      </c>
      <c r="E34" s="184">
        <f>C34/D34-1</f>
        <v>-0.13642317485932254</v>
      </c>
      <c r="G34" s="180"/>
      <c r="H34" s="181"/>
      <c r="I34" s="181"/>
      <c r="J34" s="172"/>
    </row>
    <row r="35" spans="1:10">
      <c r="A35" s="25"/>
      <c r="B35" s="183" t="s">
        <v>323</v>
      </c>
      <c r="C35" s="182">
        <v>12.494</v>
      </c>
      <c r="D35" s="182">
        <v>4.8899999999999997</v>
      </c>
      <c r="E35" s="184">
        <f>C35/D35-1</f>
        <v>1.5550102249488753</v>
      </c>
      <c r="G35" s="180" t="s">
        <v>317</v>
      </c>
      <c r="H35" s="181"/>
      <c r="I35" s="181"/>
      <c r="J35" s="172"/>
    </row>
    <row r="36" spans="1:10">
      <c r="A36" s="25"/>
      <c r="B36" s="180" t="s">
        <v>331</v>
      </c>
      <c r="C36" s="173">
        <f>SUM(C32:C35)</f>
        <v>9322.6550000000007</v>
      </c>
      <c r="D36" s="173">
        <f>SUM(D32:D35)</f>
        <v>8027.23</v>
      </c>
      <c r="E36" s="172">
        <f>C36/D36-1</f>
        <v>0.16137883180125656</v>
      </c>
      <c r="G36" s="180" t="s">
        <v>325</v>
      </c>
      <c r="H36" s="181"/>
      <c r="I36" s="181"/>
      <c r="J36" s="172"/>
    </row>
    <row r="37" spans="1:10">
      <c r="A37" s="25"/>
      <c r="B37" s="180"/>
      <c r="C37" s="173"/>
      <c r="D37" s="173"/>
      <c r="E37" s="172"/>
      <c r="G37" s="183" t="s">
        <v>321</v>
      </c>
      <c r="H37" s="181">
        <v>0</v>
      </c>
      <c r="I37" s="181">
        <v>9.1449999999999996</v>
      </c>
      <c r="J37" s="184">
        <f>H37/I37-1</f>
        <v>-1</v>
      </c>
    </row>
    <row r="38" spans="1:10">
      <c r="A38" s="25"/>
      <c r="B38" s="180" t="s">
        <v>318</v>
      </c>
      <c r="C38" s="182"/>
      <c r="D38" s="182"/>
      <c r="E38" s="172"/>
      <c r="G38" s="183" t="s">
        <v>351</v>
      </c>
      <c r="H38" s="181">
        <v>5360.2359999999999</v>
      </c>
      <c r="I38" s="181">
        <v>5360.2359999999999</v>
      </c>
      <c r="J38" s="184">
        <f>H38/I38-1</f>
        <v>0</v>
      </c>
    </row>
    <row r="39" spans="1:10">
      <c r="A39" s="25"/>
      <c r="B39" s="183" t="s">
        <v>322</v>
      </c>
      <c r="C39" s="182">
        <v>16219.87</v>
      </c>
      <c r="D39" s="182">
        <v>3884.2689999999998</v>
      </c>
      <c r="E39" s="184">
        <f t="shared" ref="E39:E44" si="2">C39/D39-1</f>
        <v>3.1757844268767181</v>
      </c>
      <c r="G39" s="183" t="s">
        <v>360</v>
      </c>
      <c r="H39" s="181">
        <v>204.17599999999999</v>
      </c>
      <c r="I39" s="181">
        <v>248.81700000000001</v>
      </c>
      <c r="J39" s="184">
        <f>H39/I39-1</f>
        <v>-0.17941298223192148</v>
      </c>
    </row>
    <row r="40" spans="1:10">
      <c r="A40" s="25"/>
      <c r="B40" s="183" t="s">
        <v>361</v>
      </c>
      <c r="C40" s="182">
        <v>383.00599999999997</v>
      </c>
      <c r="D40" s="182">
        <v>110.29600000000001</v>
      </c>
      <c r="E40" s="184">
        <f t="shared" si="2"/>
        <v>2.4725284688474645</v>
      </c>
      <c r="G40" s="183" t="s">
        <v>322</v>
      </c>
      <c r="H40" s="181">
        <v>18574.034</v>
      </c>
      <c r="I40" s="181">
        <v>0</v>
      </c>
      <c r="J40" s="184">
        <v>1</v>
      </c>
    </row>
    <row r="41" spans="1:10">
      <c r="A41" s="25"/>
      <c r="B41" s="183" t="s">
        <v>319</v>
      </c>
      <c r="C41" s="182">
        <v>20484.918000000001</v>
      </c>
      <c r="D41" s="182">
        <v>18030.034</v>
      </c>
      <c r="E41" s="184">
        <f t="shared" si="2"/>
        <v>0.13615526182590676</v>
      </c>
      <c r="G41" s="183" t="s">
        <v>362</v>
      </c>
      <c r="H41" s="181">
        <v>0</v>
      </c>
      <c r="I41" s="181">
        <v>36.133000000000003</v>
      </c>
      <c r="J41" s="184">
        <f>H41/I41-1</f>
        <v>-1</v>
      </c>
    </row>
    <row r="42" spans="1:10">
      <c r="A42" s="25"/>
      <c r="B42" s="183" t="s">
        <v>323</v>
      </c>
      <c r="C42" s="182">
        <v>0.60599999999999998</v>
      </c>
      <c r="D42" s="182">
        <v>0.108</v>
      </c>
      <c r="E42" s="184">
        <f t="shared" si="2"/>
        <v>4.6111111111111107</v>
      </c>
      <c r="G42" s="180" t="s">
        <v>331</v>
      </c>
      <c r="H42" s="171">
        <f>SUM(H37:H41)</f>
        <v>24138.446</v>
      </c>
      <c r="I42" s="171">
        <f>SUM(I37:I41)</f>
        <v>5654.3310000000001</v>
      </c>
      <c r="J42" s="172">
        <f>H42/I42-1</f>
        <v>3.2690189166499097</v>
      </c>
    </row>
    <row r="43" spans="1:10">
      <c r="A43" s="25"/>
      <c r="B43" s="180" t="s">
        <v>324</v>
      </c>
      <c r="C43" s="173">
        <f>SUM(C39:C42)</f>
        <v>37088.400000000001</v>
      </c>
      <c r="D43" s="173">
        <f>SUM(D39:D42)</f>
        <v>22024.706999999999</v>
      </c>
      <c r="E43" s="172">
        <f t="shared" si="2"/>
        <v>0.68394521661514052</v>
      </c>
      <c r="G43" s="180"/>
      <c r="H43" s="171"/>
      <c r="I43" s="171"/>
      <c r="J43" s="172"/>
    </row>
    <row r="44" spans="1:10">
      <c r="A44" s="25"/>
      <c r="B44" s="180" t="s">
        <v>363</v>
      </c>
      <c r="C44" s="173">
        <f>C43+C36</f>
        <v>46411.055</v>
      </c>
      <c r="D44" s="173">
        <f>D43+D36</f>
        <v>30051.936999999998</v>
      </c>
      <c r="E44" s="172">
        <f t="shared" si="2"/>
        <v>0.544361516530532</v>
      </c>
      <c r="G44" s="180" t="s">
        <v>318</v>
      </c>
      <c r="H44" s="181"/>
      <c r="I44" s="181"/>
      <c r="J44" s="172"/>
    </row>
    <row r="45" spans="1:10">
      <c r="A45" s="25"/>
      <c r="B45" s="180"/>
      <c r="C45" s="182"/>
      <c r="D45" s="182"/>
      <c r="E45" s="172"/>
      <c r="G45" s="183" t="s">
        <v>319</v>
      </c>
      <c r="H45" s="181">
        <v>72931.938999999998</v>
      </c>
      <c r="I45" s="181">
        <v>60992.553</v>
      </c>
      <c r="J45" s="184">
        <f>H45/I45-1</f>
        <v>0.19575153707699355</v>
      </c>
    </row>
    <row r="46" spans="1:10">
      <c r="A46" s="25"/>
      <c r="B46" s="180" t="s">
        <v>333</v>
      </c>
      <c r="C46" s="182"/>
      <c r="D46" s="182"/>
      <c r="E46" s="172"/>
      <c r="G46" s="183" t="s">
        <v>364</v>
      </c>
      <c r="H46" s="181">
        <v>5192.1660000000002</v>
      </c>
      <c r="I46" s="181">
        <v>0</v>
      </c>
      <c r="J46" s="184">
        <v>1</v>
      </c>
    </row>
    <row r="47" spans="1:10">
      <c r="A47" s="25"/>
      <c r="B47" s="183" t="s">
        <v>334</v>
      </c>
      <c r="C47" s="182">
        <v>939.101</v>
      </c>
      <c r="D47" s="182">
        <v>939.101</v>
      </c>
      <c r="E47" s="184">
        <f t="shared" ref="E47:E52" si="3">C47/D47-1</f>
        <v>0</v>
      </c>
      <c r="G47" s="183" t="s">
        <v>362</v>
      </c>
      <c r="H47" s="181">
        <v>0</v>
      </c>
      <c r="I47" s="181">
        <v>56.746000000000002</v>
      </c>
      <c r="J47" s="184">
        <f t="shared" ref="J47:J53" si="4">H47/I47-1</f>
        <v>-1</v>
      </c>
    </row>
    <row r="48" spans="1:10">
      <c r="A48" s="25"/>
      <c r="B48" s="183" t="s">
        <v>335</v>
      </c>
      <c r="C48" s="182">
        <v>272.34399999999999</v>
      </c>
      <c r="D48" s="182">
        <v>272.34399999999999</v>
      </c>
      <c r="E48" s="184">
        <f t="shared" si="3"/>
        <v>0</v>
      </c>
      <c r="G48" s="183" t="s">
        <v>321</v>
      </c>
      <c r="H48" s="181">
        <v>92.123999999999995</v>
      </c>
      <c r="I48" s="181">
        <v>55.98</v>
      </c>
      <c r="J48" s="184">
        <f t="shared" si="4"/>
        <v>0.6456591639871383</v>
      </c>
    </row>
    <row r="49" spans="1:10">
      <c r="A49" s="25"/>
      <c r="B49" s="183" t="s">
        <v>336</v>
      </c>
      <c r="C49" s="182">
        <v>3436.348</v>
      </c>
      <c r="D49" s="182">
        <v>3436.348</v>
      </c>
      <c r="E49" s="184">
        <f t="shared" si="3"/>
        <v>0</v>
      </c>
      <c r="G49" s="183" t="s">
        <v>365</v>
      </c>
      <c r="H49" s="181">
        <v>419.27499999999998</v>
      </c>
      <c r="I49" s="181">
        <v>1161.394</v>
      </c>
      <c r="J49" s="184">
        <f t="shared" si="4"/>
        <v>-0.63898986907113353</v>
      </c>
    </row>
    <row r="50" spans="1:10">
      <c r="A50" s="25"/>
      <c r="B50" s="183" t="s">
        <v>366</v>
      </c>
      <c r="C50" s="182">
        <v>176.89599999999999</v>
      </c>
      <c r="D50" s="182">
        <v>153.22</v>
      </c>
      <c r="E50" s="184">
        <f t="shared" si="3"/>
        <v>0.15452290823652248</v>
      </c>
      <c r="G50" s="183" t="s">
        <v>361</v>
      </c>
      <c r="H50" s="181">
        <v>4291.3950000000004</v>
      </c>
      <c r="I50" s="181">
        <v>3697.2779999999998</v>
      </c>
      <c r="J50" s="184">
        <f t="shared" si="4"/>
        <v>0.16069037816469334</v>
      </c>
    </row>
    <row r="51" spans="1:10" ht="14.4" thickBot="1">
      <c r="A51" s="25"/>
      <c r="B51" s="186" t="s">
        <v>337</v>
      </c>
      <c r="C51" s="182">
        <v>8477.9390000000003</v>
      </c>
      <c r="D51" s="182">
        <v>8835.3410000000003</v>
      </c>
      <c r="E51" s="184">
        <f t="shared" si="3"/>
        <v>-4.0451409855035592E-2</v>
      </c>
      <c r="G51" s="183" t="s">
        <v>367</v>
      </c>
      <c r="H51" s="181">
        <v>98.495000000000005</v>
      </c>
      <c r="I51" s="181">
        <v>114.571</v>
      </c>
      <c r="J51" s="184">
        <f t="shared" si="4"/>
        <v>-0.14031473933194261</v>
      </c>
    </row>
    <row r="52" spans="1:10" ht="14.4" thickBot="1">
      <c r="A52" s="25"/>
      <c r="B52" s="187" t="s">
        <v>339</v>
      </c>
      <c r="C52" s="178">
        <f>SUM(C47:C51)</f>
        <v>13302.628000000001</v>
      </c>
      <c r="D52" s="178">
        <f>SUM(D47:D51)</f>
        <v>13636.353999999999</v>
      </c>
      <c r="E52" s="188">
        <f t="shared" si="3"/>
        <v>-2.4473257294435058E-2</v>
      </c>
      <c r="G52" s="180" t="s">
        <v>324</v>
      </c>
      <c r="H52" s="171">
        <f>SUM(H45:H51)</f>
        <v>83025.393999999986</v>
      </c>
      <c r="I52" s="171">
        <f>SUM(I45:I51)</f>
        <v>66078.521999999997</v>
      </c>
      <c r="J52" s="172">
        <f t="shared" si="4"/>
        <v>0.25646566368418444</v>
      </c>
    </row>
    <row r="53" spans="1:10" ht="14.4" thickBot="1">
      <c r="A53" s="25"/>
      <c r="E53" s="25"/>
      <c r="G53" s="180" t="s">
        <v>368</v>
      </c>
      <c r="H53" s="171">
        <f>SUM(H52,H42)</f>
        <v>107163.83999999998</v>
      </c>
      <c r="I53" s="171">
        <f>SUM(I52,I42)</f>
        <v>71732.853000000003</v>
      </c>
      <c r="J53" s="172">
        <f t="shared" si="4"/>
        <v>0.4939297060999368</v>
      </c>
    </row>
    <row r="54" spans="1:10">
      <c r="A54" s="25"/>
      <c r="B54" s="363" t="s">
        <v>386</v>
      </c>
      <c r="C54" s="363"/>
      <c r="D54" s="363"/>
      <c r="E54" s="364"/>
      <c r="G54" s="180"/>
      <c r="H54" s="171"/>
      <c r="I54" s="171"/>
      <c r="J54" s="172"/>
    </row>
    <row r="55" spans="1:10" ht="14.4" thickBot="1">
      <c r="A55" s="25"/>
      <c r="B55" s="365" t="s">
        <v>343</v>
      </c>
      <c r="C55" s="365"/>
      <c r="D55" s="365"/>
      <c r="E55" s="366"/>
      <c r="G55" s="180" t="s">
        <v>333</v>
      </c>
      <c r="H55" s="181"/>
      <c r="I55" s="181"/>
      <c r="J55" s="172"/>
    </row>
    <row r="56" spans="1:10">
      <c r="A56" s="25"/>
      <c r="B56" s="212"/>
      <c r="C56" s="213" t="s">
        <v>288</v>
      </c>
      <c r="D56" s="213" t="s">
        <v>289</v>
      </c>
      <c r="E56" s="214"/>
      <c r="G56" s="183" t="s">
        <v>334</v>
      </c>
      <c r="H56" s="181">
        <v>1985.2380000000001</v>
      </c>
      <c r="I56" s="181">
        <v>1985.2380000000001</v>
      </c>
      <c r="J56" s="184">
        <f>H56/I56-1</f>
        <v>0</v>
      </c>
    </row>
    <row r="57" spans="1:10" ht="14.4" thickBot="1">
      <c r="A57" s="25"/>
      <c r="B57" s="215"/>
      <c r="C57" s="216" t="s">
        <v>290</v>
      </c>
      <c r="D57" s="216" t="s">
        <v>290</v>
      </c>
      <c r="E57" s="217"/>
      <c r="G57" s="183" t="s">
        <v>335</v>
      </c>
      <c r="H57" s="181">
        <v>6878.2690000000002</v>
      </c>
      <c r="I57" s="181">
        <v>6878.2690000000002</v>
      </c>
      <c r="J57" s="184">
        <f>H57/I57-1</f>
        <v>0</v>
      </c>
    </row>
    <row r="58" spans="1:10">
      <c r="A58" s="25"/>
      <c r="B58" s="218" t="s">
        <v>291</v>
      </c>
      <c r="C58" s="219">
        <v>14328.266</v>
      </c>
      <c r="D58" s="219">
        <v>11901.583000000001</v>
      </c>
      <c r="E58" s="220">
        <f>C58/D58-1</f>
        <v>0.20389581789246014</v>
      </c>
      <c r="G58" s="185" t="s">
        <v>337</v>
      </c>
      <c r="H58" s="181">
        <v>31509.007000000001</v>
      </c>
      <c r="I58" s="181">
        <v>25301.572</v>
      </c>
      <c r="J58" s="184">
        <f>H58/I58-1</f>
        <v>0.24533791813409866</v>
      </c>
    </row>
    <row r="59" spans="1:10" ht="14.4" thickBot="1">
      <c r="A59" s="25"/>
      <c r="B59" s="221" t="s">
        <v>292</v>
      </c>
      <c r="C59" s="222">
        <v>-10452.985000000001</v>
      </c>
      <c r="D59" s="222">
        <v>-7202.9709999999995</v>
      </c>
      <c r="E59" s="220"/>
      <c r="G59" s="183" t="s">
        <v>338</v>
      </c>
      <c r="H59" s="181">
        <v>4570.9870000000001</v>
      </c>
      <c r="I59" s="181">
        <v>3574.752</v>
      </c>
      <c r="J59" s="184">
        <f>H59/I59-1</f>
        <v>0.27868646552264331</v>
      </c>
    </row>
    <row r="60" spans="1:10" ht="14.4" thickBot="1">
      <c r="A60" s="25"/>
      <c r="B60" s="218" t="s">
        <v>346</v>
      </c>
      <c r="C60" s="223">
        <v>2084.252</v>
      </c>
      <c r="D60" s="223">
        <v>1460.377</v>
      </c>
      <c r="E60" s="220">
        <f>C60/D60-1</f>
        <v>0.42720133225872492</v>
      </c>
      <c r="G60" s="187" t="s">
        <v>339</v>
      </c>
      <c r="H60" s="176">
        <f>SUM(H56:H59)</f>
        <v>44943.501000000004</v>
      </c>
      <c r="I60" s="176">
        <f>SUM(I56:I59)</f>
        <v>37739.830999999998</v>
      </c>
      <c r="J60" s="188">
        <f>H60/I60-1</f>
        <v>0.19087711336068258</v>
      </c>
    </row>
    <row r="61" spans="1:10" ht="14.4" thickBot="1">
      <c r="A61" s="25"/>
      <c r="B61" s="221" t="s">
        <v>294</v>
      </c>
      <c r="C61" s="224">
        <v>-593.64200000000005</v>
      </c>
      <c r="D61" s="224">
        <v>-410.76799999999997</v>
      </c>
      <c r="E61" s="220"/>
      <c r="J61" s="25"/>
    </row>
    <row r="62" spans="1:10" ht="14.4" thickBot="1">
      <c r="A62" s="25"/>
      <c r="B62" s="225" t="s">
        <v>347</v>
      </c>
      <c r="C62" s="226">
        <f>SUM(C60:C61)</f>
        <v>1490.61</v>
      </c>
      <c r="D62" s="226">
        <f>SUM(D60:D61)</f>
        <v>1049.6089999999999</v>
      </c>
      <c r="E62" s="227">
        <f>C62/D62-1</f>
        <v>0.42015741099780968</v>
      </c>
      <c r="G62" s="359" t="s">
        <v>369</v>
      </c>
      <c r="H62" s="359"/>
      <c r="I62" s="359"/>
      <c r="J62" s="360"/>
    </row>
    <row r="63" spans="1:10" ht="14.4" thickBot="1">
      <c r="A63" s="25"/>
      <c r="B63" s="228" t="s">
        <v>299</v>
      </c>
      <c r="C63" s="223" t="s">
        <v>288</v>
      </c>
      <c r="D63" s="223" t="s">
        <v>289</v>
      </c>
      <c r="E63" s="220"/>
      <c r="G63" s="361" t="s">
        <v>343</v>
      </c>
      <c r="H63" s="361"/>
      <c r="I63" s="361"/>
      <c r="J63" s="362"/>
    </row>
    <row r="64" spans="1:10">
      <c r="A64" s="25"/>
      <c r="B64" s="229" t="s">
        <v>300</v>
      </c>
      <c r="C64" s="224"/>
      <c r="D64" s="224"/>
      <c r="E64" s="230"/>
      <c r="G64" s="193"/>
      <c r="H64" s="189" t="s">
        <v>288</v>
      </c>
      <c r="I64" s="189" t="s">
        <v>289</v>
      </c>
      <c r="J64" s="190"/>
    </row>
    <row r="65" spans="1:10" ht="14.4" thickBot="1">
      <c r="A65" s="25"/>
      <c r="B65" s="229" t="s">
        <v>301</v>
      </c>
      <c r="C65" s="224"/>
      <c r="D65" s="224"/>
      <c r="E65" s="230"/>
      <c r="G65" s="194"/>
      <c r="H65" s="195" t="s">
        <v>290</v>
      </c>
      <c r="I65" s="195" t="s">
        <v>290</v>
      </c>
      <c r="J65" s="196"/>
    </row>
    <row r="66" spans="1:10">
      <c r="A66" s="25"/>
      <c r="B66" s="231" t="s">
        <v>302</v>
      </c>
      <c r="C66" s="232">
        <v>5011.6120000000001</v>
      </c>
      <c r="D66" s="232">
        <v>3860.7150000000001</v>
      </c>
      <c r="E66" s="233">
        <f>C66/D66-1</f>
        <v>0.29810462569757146</v>
      </c>
      <c r="G66" s="197"/>
      <c r="H66" s="198"/>
      <c r="I66" s="198"/>
      <c r="J66" s="199"/>
    </row>
    <row r="67" spans="1:10">
      <c r="A67" s="25"/>
      <c r="B67" s="231" t="s">
        <v>304</v>
      </c>
      <c r="C67" s="232">
        <v>11.315</v>
      </c>
      <c r="D67" s="232">
        <v>21.835999999999999</v>
      </c>
      <c r="E67" s="233">
        <f>C67/D67-1</f>
        <v>-0.48181901447151487</v>
      </c>
      <c r="G67" s="200" t="s">
        <v>291</v>
      </c>
      <c r="H67" s="201">
        <v>602.32399999999996</v>
      </c>
      <c r="I67" s="201">
        <v>289.23899999999998</v>
      </c>
      <c r="J67" s="172">
        <f>H67/I67-1</f>
        <v>1.0824439304519791</v>
      </c>
    </row>
    <row r="68" spans="1:10">
      <c r="A68" s="25"/>
      <c r="B68" s="231" t="s">
        <v>303</v>
      </c>
      <c r="C68" s="232">
        <v>0.73799999999999999</v>
      </c>
      <c r="D68" s="232">
        <v>3.6880000000000002</v>
      </c>
      <c r="E68" s="233">
        <f>C68/D68-1</f>
        <v>-0.79989154013015185</v>
      </c>
      <c r="G68" s="202" t="s">
        <v>370</v>
      </c>
      <c r="H68" s="175">
        <v>-121.72799999999999</v>
      </c>
      <c r="I68" s="175">
        <v>-34.944000000000003</v>
      </c>
      <c r="J68" s="172"/>
    </row>
    <row r="69" spans="1:10">
      <c r="A69" s="25"/>
      <c r="B69" s="231" t="s">
        <v>387</v>
      </c>
      <c r="C69" s="232">
        <v>1141.559</v>
      </c>
      <c r="D69" s="232">
        <v>1167.124</v>
      </c>
      <c r="E69" s="233">
        <f>C69/D69-1</f>
        <v>-2.1904270668754999E-2</v>
      </c>
      <c r="G69" s="200" t="s">
        <v>371</v>
      </c>
      <c r="H69" s="203">
        <v>196.53700000000001</v>
      </c>
      <c r="I69" s="203">
        <v>-1.84</v>
      </c>
      <c r="J69" s="172">
        <f>-(H69/I69-1)</f>
        <v>107.81358695652173</v>
      </c>
    </row>
    <row r="70" spans="1:10" ht="14.4" thickBot="1">
      <c r="A70" s="25"/>
      <c r="B70" s="234" t="s">
        <v>310</v>
      </c>
      <c r="C70" s="223">
        <f>SUM(C66:C69)</f>
        <v>6165.2240000000002</v>
      </c>
      <c r="D70" s="223">
        <f>SUM(D66:D69)</f>
        <v>5053.3630000000003</v>
      </c>
      <c r="E70" s="230">
        <f>C70/D70-1</f>
        <v>0.22002397215478076</v>
      </c>
      <c r="G70" s="202" t="s">
        <v>294</v>
      </c>
      <c r="H70" s="175">
        <v>-6.782</v>
      </c>
      <c r="I70" s="175">
        <v>15.869</v>
      </c>
      <c r="J70" s="172"/>
    </row>
    <row r="71" spans="1:10" ht="14.4" thickBot="1">
      <c r="A71" s="25"/>
      <c r="B71" s="234"/>
      <c r="C71" s="223"/>
      <c r="D71" s="223"/>
      <c r="E71" s="230"/>
      <c r="G71" s="200" t="s">
        <v>347</v>
      </c>
      <c r="H71" s="204">
        <f>H69+H70</f>
        <v>189.755</v>
      </c>
      <c r="I71" s="204">
        <f>I69+I70</f>
        <v>14.029</v>
      </c>
      <c r="J71" s="188">
        <f>(H71/I71-1)</f>
        <v>12.525910613728705</v>
      </c>
    </row>
    <row r="72" spans="1:10" ht="14.4" thickBot="1">
      <c r="A72" s="25"/>
      <c r="B72" s="234" t="s">
        <v>311</v>
      </c>
      <c r="C72" s="232"/>
      <c r="D72" s="232"/>
      <c r="E72" s="233"/>
      <c r="G72" s="205" t="s">
        <v>299</v>
      </c>
      <c r="H72" s="201" t="s">
        <v>288</v>
      </c>
      <c r="I72" s="201" t="s">
        <v>289</v>
      </c>
      <c r="J72" s="172"/>
    </row>
    <row r="73" spans="1:10">
      <c r="A73" s="25"/>
      <c r="B73" s="231" t="s">
        <v>312</v>
      </c>
      <c r="C73" s="232">
        <v>5342.018</v>
      </c>
      <c r="D73" s="232">
        <v>3588.145</v>
      </c>
      <c r="E73" s="233">
        <f>C73/D73-1</f>
        <v>0.48879657873357951</v>
      </c>
      <c r="G73" s="206" t="s">
        <v>300</v>
      </c>
      <c r="H73" s="207"/>
      <c r="I73" s="207"/>
      <c r="J73" s="172"/>
    </row>
    <row r="74" spans="1:10">
      <c r="A74" s="25"/>
      <c r="B74" s="231" t="s">
        <v>313</v>
      </c>
      <c r="C74" s="232">
        <v>1016.5119999999999</v>
      </c>
      <c r="D74" s="232">
        <v>1165.3889999999999</v>
      </c>
      <c r="E74" s="233">
        <f>C74/D74-1</f>
        <v>-0.12774876028519233</v>
      </c>
      <c r="G74" s="206" t="s">
        <v>301</v>
      </c>
      <c r="H74" s="207"/>
      <c r="I74" s="207"/>
      <c r="J74" s="172"/>
    </row>
    <row r="75" spans="1:10">
      <c r="A75" s="25"/>
      <c r="B75" s="231" t="s">
        <v>388</v>
      </c>
      <c r="C75" s="232">
        <f>2474.626+52.432</f>
        <v>2527.058</v>
      </c>
      <c r="D75" s="232">
        <f>1.26+4933.362</f>
        <v>4934.6220000000003</v>
      </c>
      <c r="E75" s="233">
        <f>C75/D75-1</f>
        <v>-0.48789228435328991</v>
      </c>
      <c r="G75" s="208" t="s">
        <v>372</v>
      </c>
      <c r="H75" s="207">
        <v>1893.2829999999999</v>
      </c>
      <c r="I75" s="207">
        <v>1849.096</v>
      </c>
      <c r="J75" s="184">
        <f>H75/I75-1</f>
        <v>2.3896541877760802E-2</v>
      </c>
    </row>
    <row r="76" spans="1:10">
      <c r="A76" s="25"/>
      <c r="B76" s="231" t="s">
        <v>389</v>
      </c>
      <c r="C76" s="232">
        <v>2906.797</v>
      </c>
      <c r="D76" s="232">
        <v>2880.6990000000001</v>
      </c>
      <c r="E76" s="233">
        <f>C76/D76-1</f>
        <v>9.0596067135093605E-3</v>
      </c>
      <c r="G76" s="208" t="s">
        <v>348</v>
      </c>
      <c r="H76" s="207">
        <v>2339.4989999999998</v>
      </c>
      <c r="I76" s="207">
        <v>2420.9810000000002</v>
      </c>
      <c r="J76" s="184">
        <f>H76/I76-1</f>
        <v>-3.3656604492146136E-2</v>
      </c>
    </row>
    <row r="77" spans="1:10">
      <c r="A77" s="25"/>
      <c r="B77" s="234" t="s">
        <v>354</v>
      </c>
      <c r="C77" s="223">
        <f>SUM(C73:C76)</f>
        <v>11792.385</v>
      </c>
      <c r="D77" s="223">
        <f>SUM(D73:D76)</f>
        <v>12568.855</v>
      </c>
      <c r="E77" s="230">
        <f>C77/D77-1</f>
        <v>-6.1777305888245149E-2</v>
      </c>
      <c r="G77" s="208" t="s">
        <v>373</v>
      </c>
      <c r="H77" s="207">
        <v>21.861999999999998</v>
      </c>
      <c r="I77" s="207">
        <v>18.384</v>
      </c>
      <c r="J77" s="184">
        <v>1</v>
      </c>
    </row>
    <row r="78" spans="1:10">
      <c r="A78" s="25"/>
      <c r="B78" s="234" t="s">
        <v>316</v>
      </c>
      <c r="C78" s="223">
        <f>C70+C77</f>
        <v>17957.609</v>
      </c>
      <c r="D78" s="223">
        <f>D70+D77</f>
        <v>17622.218000000001</v>
      </c>
      <c r="E78" s="230">
        <f t="shared" ref="E78" si="5">C78/D78-1</f>
        <v>1.9032280726523743E-2</v>
      </c>
      <c r="G78" s="206" t="s">
        <v>310</v>
      </c>
      <c r="H78" s="201">
        <f>SUM(H75:H77)</f>
        <v>4254.6439999999993</v>
      </c>
      <c r="I78" s="201">
        <f>SUM(I75:I77)</f>
        <v>4288.4610000000002</v>
      </c>
      <c r="J78" s="172">
        <f>H78/I78-1</f>
        <v>-7.8855794654540956E-3</v>
      </c>
    </row>
    <row r="79" spans="1:10">
      <c r="A79" s="25"/>
      <c r="B79" s="234"/>
      <c r="C79" s="223"/>
      <c r="D79" s="223"/>
      <c r="E79" s="230"/>
      <c r="G79" s="208"/>
      <c r="H79" s="201"/>
      <c r="I79" s="201"/>
      <c r="J79" s="172"/>
    </row>
    <row r="80" spans="1:10">
      <c r="A80" s="25"/>
      <c r="B80" s="234" t="s">
        <v>317</v>
      </c>
      <c r="C80" s="223"/>
      <c r="D80" s="223"/>
      <c r="E80" s="230"/>
      <c r="G80" s="206" t="s">
        <v>311</v>
      </c>
      <c r="H80" s="201"/>
      <c r="I80" s="201"/>
      <c r="J80" s="172"/>
    </row>
    <row r="81" spans="1:10">
      <c r="A81" s="25"/>
      <c r="B81" s="234" t="s">
        <v>325</v>
      </c>
      <c r="C81" s="232"/>
      <c r="D81" s="232"/>
      <c r="E81" s="233"/>
      <c r="G81" s="208" t="s">
        <v>313</v>
      </c>
      <c r="H81" s="207">
        <v>11.781000000000001</v>
      </c>
      <c r="I81" s="207">
        <v>15.012</v>
      </c>
      <c r="J81" s="184">
        <f>H81/I81-1</f>
        <v>-0.21522781774580335</v>
      </c>
    </row>
    <row r="82" spans="1:10">
      <c r="A82" s="25"/>
      <c r="B82" s="231" t="s">
        <v>322</v>
      </c>
      <c r="C82" s="232">
        <v>2322.768</v>
      </c>
      <c r="D82" s="232">
        <v>2893.51</v>
      </c>
      <c r="E82" s="233">
        <f>C82/D82-1</f>
        <v>-0.19724901590110289</v>
      </c>
      <c r="G82" s="208" t="s">
        <v>374</v>
      </c>
      <c r="H82" s="207">
        <v>2.113</v>
      </c>
      <c r="I82" s="207">
        <v>14.756</v>
      </c>
      <c r="J82" s="184">
        <f>H82/I82-1</f>
        <v>-0.85680401192735156</v>
      </c>
    </row>
    <row r="83" spans="1:10">
      <c r="A83" s="25"/>
      <c r="B83" s="231" t="s">
        <v>390</v>
      </c>
      <c r="C83" s="232">
        <v>37.408999999999999</v>
      </c>
      <c r="D83" s="232">
        <v>40.506</v>
      </c>
      <c r="E83" s="233">
        <f>C83/D83-1</f>
        <v>-7.6457808719695874E-2</v>
      </c>
      <c r="G83" s="206" t="s">
        <v>354</v>
      </c>
      <c r="H83" s="201">
        <f>SUM(H81:H82)</f>
        <v>13.894</v>
      </c>
      <c r="I83" s="201">
        <f>SUM(I81:I82)</f>
        <v>29.768000000000001</v>
      </c>
      <c r="J83" s="172">
        <f>H83/I83-1</f>
        <v>-0.53325718892770757</v>
      </c>
    </row>
    <row r="84" spans="1:10">
      <c r="A84" s="25"/>
      <c r="B84" s="231" t="s">
        <v>330</v>
      </c>
      <c r="C84" s="232">
        <v>414.71100000000001</v>
      </c>
      <c r="D84" s="232">
        <v>784.98</v>
      </c>
      <c r="E84" s="233">
        <f>C84/D84-1</f>
        <v>-0.47169227241458378</v>
      </c>
      <c r="G84" s="206" t="s">
        <v>316</v>
      </c>
      <c r="H84" s="201">
        <f>H83+H78</f>
        <v>4268.5379999999996</v>
      </c>
      <c r="I84" s="201">
        <f>I83+I78</f>
        <v>4318.2290000000003</v>
      </c>
      <c r="J84" s="172">
        <f>H84/I84-1</f>
        <v>-1.1507263741686868E-2</v>
      </c>
    </row>
    <row r="85" spans="1:10">
      <c r="A85" s="25"/>
      <c r="B85" s="231" t="s">
        <v>391</v>
      </c>
      <c r="C85" s="232">
        <v>840.32</v>
      </c>
      <c r="D85" s="232">
        <v>556.77099999999996</v>
      </c>
      <c r="E85" s="233">
        <f>C85/D85-1</f>
        <v>0.50927401032022157</v>
      </c>
      <c r="G85" s="208"/>
      <c r="H85" s="207"/>
      <c r="I85" s="207"/>
      <c r="J85" s="184"/>
    </row>
    <row r="86" spans="1:10">
      <c r="A86" s="25"/>
      <c r="B86" s="234" t="s">
        <v>331</v>
      </c>
      <c r="C86" s="223">
        <f>SUM(C82:C85)</f>
        <v>3615.2080000000001</v>
      </c>
      <c r="D86" s="223">
        <f>SUM(D82:D85)</f>
        <v>4275.7669999999998</v>
      </c>
      <c r="E86" s="230">
        <f>C86/D86-1</f>
        <v>-0.15448900746930316</v>
      </c>
      <c r="G86" s="206" t="s">
        <v>317</v>
      </c>
      <c r="H86" s="207"/>
      <c r="I86" s="207"/>
      <c r="J86" s="184"/>
    </row>
    <row r="87" spans="1:10">
      <c r="A87" s="25"/>
      <c r="B87" s="234"/>
      <c r="C87" s="223"/>
      <c r="D87" s="223"/>
      <c r="E87" s="230"/>
      <c r="G87" s="206" t="s">
        <v>325</v>
      </c>
      <c r="H87" s="207"/>
      <c r="I87" s="207"/>
      <c r="J87" s="184"/>
    </row>
    <row r="88" spans="1:10">
      <c r="A88" s="25"/>
      <c r="B88" s="234" t="s">
        <v>318</v>
      </c>
      <c r="C88" s="223"/>
      <c r="D88" s="223"/>
      <c r="E88" s="230"/>
      <c r="G88" s="208" t="s">
        <v>375</v>
      </c>
      <c r="H88" s="207">
        <v>1100.884</v>
      </c>
      <c r="I88" s="207">
        <v>888.44299999999998</v>
      </c>
      <c r="J88" s="184">
        <f>H88/I88-1</f>
        <v>0.23911607159941606</v>
      </c>
    </row>
    <row r="89" spans="1:10">
      <c r="A89" s="25"/>
      <c r="B89" s="231" t="s">
        <v>392</v>
      </c>
      <c r="C89" s="232">
        <f>2157.199+10.161</f>
        <v>2167.36</v>
      </c>
      <c r="D89" s="232">
        <f>1748.393+121.957</f>
        <v>1870.35</v>
      </c>
      <c r="E89" s="233">
        <f t="shared" ref="E89:E94" si="6">C89/D89-1</f>
        <v>0.15879915523832455</v>
      </c>
      <c r="G89" s="208" t="s">
        <v>376</v>
      </c>
      <c r="H89" s="207">
        <v>524.48500000000001</v>
      </c>
      <c r="I89" s="207">
        <v>3.919</v>
      </c>
      <c r="J89" s="184">
        <f>H89/I89-1</f>
        <v>132.83133452411329</v>
      </c>
    </row>
    <row r="90" spans="1:10">
      <c r="A90" s="25"/>
      <c r="B90" s="231" t="s">
        <v>361</v>
      </c>
      <c r="C90" s="232">
        <v>542.99099999999999</v>
      </c>
      <c r="D90" s="232">
        <v>363.98099999999999</v>
      </c>
      <c r="E90" s="233">
        <f t="shared" si="6"/>
        <v>0.49181138575914685</v>
      </c>
      <c r="G90" s="206" t="s">
        <v>378</v>
      </c>
      <c r="H90" s="201">
        <f>SUM(H88:H89)</f>
        <v>1625.3690000000001</v>
      </c>
      <c r="I90" s="201">
        <f>SUM(I88:I89)</f>
        <v>892.36199999999997</v>
      </c>
      <c r="J90" s="172">
        <f>H90/I90-1</f>
        <v>0.82142336854325948</v>
      </c>
    </row>
    <row r="91" spans="1:10">
      <c r="A91" s="25"/>
      <c r="B91" s="231" t="s">
        <v>322</v>
      </c>
      <c r="C91" s="232">
        <v>3235.68</v>
      </c>
      <c r="D91" s="232">
        <v>3643.6610000000001</v>
      </c>
      <c r="E91" s="233">
        <f t="shared" si="6"/>
        <v>-0.11197007625023303</v>
      </c>
      <c r="G91" s="208"/>
      <c r="H91" s="201"/>
      <c r="I91" s="201"/>
      <c r="J91" s="172"/>
    </row>
    <row r="92" spans="1:10">
      <c r="A92" s="25"/>
      <c r="B92" s="231" t="s">
        <v>391</v>
      </c>
      <c r="C92" s="232">
        <v>151.715</v>
      </c>
      <c r="D92" s="232">
        <v>196.84200000000001</v>
      </c>
      <c r="E92" s="233">
        <f t="shared" si="6"/>
        <v>-0.22925493543044684</v>
      </c>
      <c r="G92" s="206" t="s">
        <v>318</v>
      </c>
      <c r="H92" s="207"/>
      <c r="I92" s="207"/>
      <c r="J92" s="184"/>
    </row>
    <row r="93" spans="1:10">
      <c r="A93" s="25"/>
      <c r="B93" s="234" t="s">
        <v>324</v>
      </c>
      <c r="C93" s="223">
        <f>SUM(C89:C92)</f>
        <v>6097.7460000000001</v>
      </c>
      <c r="D93" s="223">
        <f>SUM(D89:D92)</f>
        <v>6074.8339999999998</v>
      </c>
      <c r="E93" s="230">
        <f t="shared" si="6"/>
        <v>3.7716256938049586E-3</v>
      </c>
      <c r="G93" s="208" t="s">
        <v>379</v>
      </c>
      <c r="H93" s="207">
        <v>1372.5540000000001</v>
      </c>
      <c r="I93" s="207">
        <v>2286.9229999999998</v>
      </c>
      <c r="J93" s="184">
        <f>H93/I93-1</f>
        <v>-0.39982500503952245</v>
      </c>
    </row>
    <row r="94" spans="1:10">
      <c r="A94" s="25"/>
      <c r="B94" s="234" t="s">
        <v>368</v>
      </c>
      <c r="C94" s="223">
        <f>C93+C86</f>
        <v>9712.9539999999997</v>
      </c>
      <c r="D94" s="223">
        <f>D93+D86</f>
        <v>10350.600999999999</v>
      </c>
      <c r="E94" s="230">
        <f t="shared" si="6"/>
        <v>-6.1604828550535284E-2</v>
      </c>
      <c r="G94" s="208" t="s">
        <v>380</v>
      </c>
      <c r="H94" s="207">
        <v>695.66600000000005</v>
      </c>
      <c r="I94" s="207">
        <v>750.68499999999995</v>
      </c>
      <c r="J94" s="184">
        <f>H94/I94-1</f>
        <v>-7.3291726889440856E-2</v>
      </c>
    </row>
    <row r="95" spans="1:10">
      <c r="A95" s="25"/>
      <c r="B95" s="234"/>
      <c r="C95" s="223"/>
      <c r="D95" s="223"/>
      <c r="E95" s="230"/>
      <c r="G95" s="208" t="s">
        <v>381</v>
      </c>
      <c r="H95" s="207">
        <v>17.765999999999998</v>
      </c>
      <c r="I95" s="207">
        <v>20.835000000000001</v>
      </c>
      <c r="J95" s="184">
        <f>H95/I95-1</f>
        <v>-0.14730021598272147</v>
      </c>
    </row>
    <row r="96" spans="1:10">
      <c r="A96" s="25"/>
      <c r="B96" s="234" t="s">
        <v>333</v>
      </c>
      <c r="C96" s="232"/>
      <c r="D96" s="232"/>
      <c r="E96" s="230"/>
      <c r="G96" s="208" t="s">
        <v>382</v>
      </c>
      <c r="H96" s="207">
        <v>0</v>
      </c>
      <c r="I96" s="207">
        <v>0</v>
      </c>
      <c r="J96" s="184" t="s">
        <v>377</v>
      </c>
    </row>
    <row r="97" spans="1:10">
      <c r="A97" s="25"/>
      <c r="B97" s="231" t="s">
        <v>334</v>
      </c>
      <c r="C97" s="232">
        <v>862.61699999999996</v>
      </c>
      <c r="D97" s="232">
        <v>862.61699999999996</v>
      </c>
      <c r="E97" s="233">
        <f>C97/D97-1</f>
        <v>0</v>
      </c>
      <c r="G97" s="206" t="s">
        <v>383</v>
      </c>
      <c r="H97" s="201">
        <f>SUM(H93:H96)</f>
        <v>2085.9860000000003</v>
      </c>
      <c r="I97" s="201">
        <f>SUM(I93:I96)</f>
        <v>3058.4429999999998</v>
      </c>
      <c r="J97" s="172">
        <f>H97/I97-1</f>
        <v>-0.31795818983711632</v>
      </c>
    </row>
    <row r="98" spans="1:10">
      <c r="A98" s="25"/>
      <c r="B98" s="231" t="s">
        <v>335</v>
      </c>
      <c r="C98" s="232">
        <v>3012.0650000000001</v>
      </c>
      <c r="D98" s="232">
        <v>3012.0650000000001</v>
      </c>
      <c r="E98" s="233">
        <f>C98/D98-1</f>
        <v>0</v>
      </c>
      <c r="G98" s="206" t="s">
        <v>368</v>
      </c>
      <c r="H98" s="201">
        <f>H97+H90</f>
        <v>3711.3550000000005</v>
      </c>
      <c r="I98" s="201">
        <f>I97+I90</f>
        <v>3950.8049999999998</v>
      </c>
      <c r="J98" s="172">
        <f>H98/I98-1</f>
        <v>-6.0607901427683575E-2</v>
      </c>
    </row>
    <row r="99" spans="1:10">
      <c r="A99" s="25"/>
      <c r="B99" s="231" t="s">
        <v>337</v>
      </c>
      <c r="C99" s="232">
        <v>3961.83</v>
      </c>
      <c r="D99" s="232">
        <v>2988.79</v>
      </c>
      <c r="E99" s="233">
        <f>C99/D99-1</f>
        <v>0.3255631877783316</v>
      </c>
      <c r="G99" s="208"/>
      <c r="H99" s="207"/>
      <c r="I99" s="207"/>
      <c r="J99" s="184"/>
    </row>
    <row r="100" spans="1:10" ht="14.4" thickBot="1">
      <c r="A100" s="25"/>
      <c r="B100" s="231" t="s">
        <v>393</v>
      </c>
      <c r="C100" s="232">
        <v>408.14400000000001</v>
      </c>
      <c r="D100" s="232">
        <v>408.14400000000001</v>
      </c>
      <c r="E100" s="233">
        <f>C100/D100-1</f>
        <v>0</v>
      </c>
      <c r="G100" s="206" t="s">
        <v>333</v>
      </c>
      <c r="H100" s="207"/>
      <c r="I100" s="207"/>
      <c r="J100" s="184"/>
    </row>
    <row r="101" spans="1:10" ht="14.4" thickBot="1">
      <c r="A101" s="25"/>
      <c r="B101" s="235" t="s">
        <v>339</v>
      </c>
      <c r="C101" s="226">
        <f>SUM(C97:C100)</f>
        <v>8244.655999999999</v>
      </c>
      <c r="D101" s="226">
        <f>SUM(D97:D100)</f>
        <v>7271.616</v>
      </c>
      <c r="E101" s="227">
        <f>C101/D101-1</f>
        <v>0.13381344669465478</v>
      </c>
      <c r="G101" s="208" t="s">
        <v>384</v>
      </c>
      <c r="H101" s="207">
        <v>213.09700000000001</v>
      </c>
      <c r="I101" s="207">
        <v>213.09700000000001</v>
      </c>
      <c r="J101" s="184">
        <f>H101/I101-1</f>
        <v>0</v>
      </c>
    </row>
    <row r="102" spans="1:10" ht="14.4" thickBot="1">
      <c r="A102" s="25"/>
      <c r="E102" s="25"/>
      <c r="G102" s="208" t="s">
        <v>335</v>
      </c>
      <c r="H102" s="207">
        <v>337.80599999999998</v>
      </c>
      <c r="I102" s="207">
        <v>337.80599999999998</v>
      </c>
      <c r="J102" s="184">
        <f>H102/I102-1</f>
        <v>0</v>
      </c>
    </row>
    <row r="103" spans="1:10" ht="17.399999999999999" customHeight="1" thickBot="1">
      <c r="A103" s="25"/>
      <c r="B103" s="373" t="s">
        <v>286</v>
      </c>
      <c r="C103" s="373"/>
      <c r="D103" s="373"/>
      <c r="E103" s="374"/>
      <c r="G103" s="208" t="s">
        <v>385</v>
      </c>
      <c r="H103" s="175">
        <v>6.2779999999999996</v>
      </c>
      <c r="I103" s="175">
        <v>-183.477</v>
      </c>
      <c r="J103" s="184">
        <f>-(H103/I103-1)</f>
        <v>1.0342168228170288</v>
      </c>
    </row>
    <row r="104" spans="1:10" ht="14.4" thickBot="1">
      <c r="A104" s="25"/>
      <c r="B104" s="375" t="s">
        <v>287</v>
      </c>
      <c r="C104" s="375"/>
      <c r="D104" s="375"/>
      <c r="E104" s="376"/>
      <c r="G104" s="209" t="s">
        <v>339</v>
      </c>
      <c r="H104" s="210">
        <f>SUM(H101:H103)</f>
        <v>557.18100000000004</v>
      </c>
      <c r="I104" s="210">
        <f>SUM(I101:I103)</f>
        <v>367.42600000000004</v>
      </c>
      <c r="J104" s="211">
        <f>H104/I104-1</f>
        <v>0.51644412752499824</v>
      </c>
    </row>
    <row r="105" spans="1:10" ht="14.4" thickBot="1">
      <c r="A105" s="25"/>
      <c r="B105" s="320"/>
      <c r="C105" s="294" t="s">
        <v>288</v>
      </c>
      <c r="D105" s="294" t="s">
        <v>289</v>
      </c>
      <c r="E105" s="317"/>
    </row>
    <row r="106" spans="1:10" ht="14.4" thickBot="1">
      <c r="A106" s="25"/>
      <c r="B106" s="321"/>
      <c r="C106" s="318" t="s">
        <v>290</v>
      </c>
      <c r="D106" s="318" t="s">
        <v>290</v>
      </c>
      <c r="E106" s="319"/>
      <c r="G106" s="367" t="s">
        <v>394</v>
      </c>
      <c r="H106" s="368"/>
      <c r="I106" s="368"/>
      <c r="J106" s="369"/>
    </row>
    <row r="107" spans="1:10" ht="14.4" thickBot="1">
      <c r="A107" s="25"/>
      <c r="B107" s="322"/>
      <c r="C107" s="297"/>
      <c r="D107" s="297"/>
      <c r="E107" s="323"/>
      <c r="G107" s="370" t="s">
        <v>343</v>
      </c>
      <c r="H107" s="371"/>
      <c r="I107" s="371"/>
      <c r="J107" s="372"/>
    </row>
    <row r="108" spans="1:10">
      <c r="A108" s="25"/>
      <c r="B108" s="324" t="s">
        <v>291</v>
      </c>
      <c r="C108" s="201">
        <v>134721.185</v>
      </c>
      <c r="D108" s="201">
        <v>111219.336</v>
      </c>
      <c r="E108" s="172">
        <f>C108/D108-1</f>
        <v>0.21131081919064876</v>
      </c>
      <c r="G108" s="236"/>
      <c r="H108" s="237" t="s">
        <v>288</v>
      </c>
      <c r="I108" s="237" t="s">
        <v>289</v>
      </c>
      <c r="J108" s="237"/>
    </row>
    <row r="109" spans="1:10" ht="14.4" thickBot="1">
      <c r="A109" s="25"/>
      <c r="B109" s="325" t="s">
        <v>292</v>
      </c>
      <c r="C109" s="207">
        <v>-68300.388999999996</v>
      </c>
      <c r="D109" s="207">
        <v>-56439.940999999999</v>
      </c>
      <c r="E109" s="172"/>
      <c r="G109" s="238"/>
      <c r="H109" s="239" t="s">
        <v>290</v>
      </c>
      <c r="I109" s="239" t="s">
        <v>290</v>
      </c>
      <c r="J109" s="240"/>
    </row>
    <row r="110" spans="1:10">
      <c r="A110" s="25"/>
      <c r="B110" s="324" t="s">
        <v>293</v>
      </c>
      <c r="C110" s="201">
        <v>30276.332999999999</v>
      </c>
      <c r="D110" s="201">
        <v>27998.554</v>
      </c>
      <c r="E110" s="172">
        <f>C110/D110-1</f>
        <v>8.1353451324664761E-2</v>
      </c>
      <c r="G110" s="241"/>
      <c r="H110" s="242"/>
      <c r="I110" s="243"/>
      <c r="J110" s="244"/>
    </row>
    <row r="111" spans="1:10" ht="14.4" thickBot="1">
      <c r="A111" s="25"/>
      <c r="B111" s="325" t="s">
        <v>294</v>
      </c>
      <c r="C111" s="207">
        <v>-13436.609</v>
      </c>
      <c r="D111" s="207">
        <v>-4167.1019999999999</v>
      </c>
      <c r="E111" s="172"/>
      <c r="G111" s="225" t="s">
        <v>291</v>
      </c>
      <c r="H111" s="223">
        <v>11125.33</v>
      </c>
      <c r="I111" s="223">
        <v>8657.6350000000002</v>
      </c>
      <c r="J111" s="245">
        <f>H111/I111-1</f>
        <v>0.2850310737285644</v>
      </c>
    </row>
    <row r="112" spans="1:10" ht="14.4" thickBot="1">
      <c r="A112" s="25"/>
      <c r="B112" s="326" t="s">
        <v>295</v>
      </c>
      <c r="C112" s="204">
        <f>SUM(C110:C111)</f>
        <v>16839.723999999998</v>
      </c>
      <c r="D112" s="204">
        <f>SUM(D110:D111)</f>
        <v>23831.452000000001</v>
      </c>
      <c r="E112" s="188">
        <f>C112/D112-1</f>
        <v>-0.29338237552625845</v>
      </c>
      <c r="G112" s="246" t="s">
        <v>370</v>
      </c>
      <c r="H112" s="232">
        <v>-6759.2839999999997</v>
      </c>
      <c r="I112" s="232">
        <v>-4850.6790000000001</v>
      </c>
      <c r="J112" s="245"/>
    </row>
    <row r="113" spans="1:10">
      <c r="A113" s="25"/>
      <c r="B113" s="327" t="s">
        <v>296</v>
      </c>
      <c r="C113" s="328"/>
      <c r="D113" s="201"/>
      <c r="E113" s="172"/>
      <c r="G113" s="225" t="s">
        <v>346</v>
      </c>
      <c r="H113" s="223">
        <v>469.58300000000003</v>
      </c>
      <c r="I113" s="223">
        <v>565.14800000000002</v>
      </c>
      <c r="J113" s="245">
        <f>H113/I113-1</f>
        <v>-0.169097298406789</v>
      </c>
    </row>
    <row r="114" spans="1:10" ht="14.4" thickBot="1">
      <c r="A114" s="25"/>
      <c r="B114" s="324" t="s">
        <v>297</v>
      </c>
      <c r="C114" s="328">
        <v>7787.8360000000002</v>
      </c>
      <c r="D114" s="201">
        <v>13964.329</v>
      </c>
      <c r="E114" s="300">
        <f>(C114/D114-1)</f>
        <v>-0.44230503305959057</v>
      </c>
      <c r="G114" s="246" t="s">
        <v>294</v>
      </c>
      <c r="H114" s="247">
        <v>-160.24700000000001</v>
      </c>
      <c r="I114" s="247">
        <v>-283.11799999999999</v>
      </c>
      <c r="J114" s="245"/>
    </row>
    <row r="115" spans="1:10" ht="14.4" thickBot="1">
      <c r="A115" s="25"/>
      <c r="B115" s="329" t="s">
        <v>298</v>
      </c>
      <c r="C115" s="330">
        <v>9051.8880000000008</v>
      </c>
      <c r="D115" s="330">
        <v>9867.1229999999996</v>
      </c>
      <c r="E115" s="331">
        <f>C115/D115-1</f>
        <v>-8.2621347681588575E-2</v>
      </c>
      <c r="G115" s="248" t="s">
        <v>347</v>
      </c>
      <c r="H115" s="226">
        <f>SUM(H113:H114)</f>
        <v>309.33600000000001</v>
      </c>
      <c r="I115" s="226">
        <f>SUM(I113:I114)</f>
        <v>282.03000000000003</v>
      </c>
      <c r="J115" s="249">
        <f>H115/I115-1</f>
        <v>9.6819487288586359E-2</v>
      </c>
    </row>
    <row r="116" spans="1:10" ht="14.4" thickBot="1">
      <c r="A116" s="25"/>
      <c r="B116" s="332" t="s">
        <v>299</v>
      </c>
      <c r="C116" s="201" t="s">
        <v>288</v>
      </c>
      <c r="D116" s="201" t="s">
        <v>289</v>
      </c>
      <c r="E116" s="172"/>
      <c r="G116" s="250" t="s">
        <v>299</v>
      </c>
      <c r="H116" s="251" t="s">
        <v>288</v>
      </c>
      <c r="I116" s="251" t="s">
        <v>289</v>
      </c>
      <c r="J116" s="245"/>
    </row>
    <row r="117" spans="1:10">
      <c r="A117" s="25"/>
      <c r="B117" s="333"/>
      <c r="C117" s="201"/>
      <c r="D117" s="201"/>
      <c r="E117" s="172"/>
      <c r="G117" s="252" t="s">
        <v>300</v>
      </c>
      <c r="H117" s="232"/>
      <c r="I117" s="232"/>
      <c r="J117" s="245"/>
    </row>
    <row r="118" spans="1:10">
      <c r="A118" s="25"/>
      <c r="B118" s="333" t="s">
        <v>300</v>
      </c>
      <c r="C118" s="207"/>
      <c r="D118" s="207"/>
      <c r="E118" s="172"/>
      <c r="G118" s="252" t="s">
        <v>301</v>
      </c>
      <c r="H118" s="232"/>
      <c r="I118" s="232"/>
      <c r="J118" s="245"/>
    </row>
    <row r="119" spans="1:10">
      <c r="A119" s="25"/>
      <c r="B119" s="333" t="s">
        <v>301</v>
      </c>
      <c r="C119" s="207"/>
      <c r="D119" s="207"/>
      <c r="E119" s="184"/>
      <c r="G119" s="253" t="s">
        <v>348</v>
      </c>
      <c r="H119" s="232">
        <v>14258.905000000001</v>
      </c>
      <c r="I119" s="232">
        <v>13621.683999999999</v>
      </c>
      <c r="J119" s="254">
        <f>H119/I119-1</f>
        <v>4.6779898873002823E-2</v>
      </c>
    </row>
    <row r="120" spans="1:10">
      <c r="A120" s="25"/>
      <c r="B120" s="334" t="s">
        <v>302</v>
      </c>
      <c r="C120" s="207">
        <v>288442.35499999998</v>
      </c>
      <c r="D120" s="207">
        <v>277816.61700000003</v>
      </c>
      <c r="E120" s="184">
        <f t="shared" ref="E120:E125" si="7">C120/D120-1</f>
        <v>3.8247309015356556E-2</v>
      </c>
      <c r="G120" s="253" t="s">
        <v>305</v>
      </c>
      <c r="H120" s="232">
        <v>734.53099999999995</v>
      </c>
      <c r="I120" s="232">
        <v>755.85799999999995</v>
      </c>
      <c r="J120" s="254">
        <f>H120/I120-1</f>
        <v>-2.8215617219107259E-2</v>
      </c>
    </row>
    <row r="121" spans="1:10">
      <c r="A121" s="25"/>
      <c r="B121" s="334" t="s">
        <v>303</v>
      </c>
      <c r="C121" s="207">
        <v>231.76499999999999</v>
      </c>
      <c r="D121" s="207">
        <v>288.524</v>
      </c>
      <c r="E121" s="184">
        <f t="shared" si="7"/>
        <v>-0.19672193647668834</v>
      </c>
      <c r="G121" s="253" t="s">
        <v>304</v>
      </c>
      <c r="H121" s="232">
        <v>4081.01</v>
      </c>
      <c r="I121" s="232">
        <v>4066.7620000000002</v>
      </c>
      <c r="J121" s="254">
        <f>H121/I121-1</f>
        <v>3.5035244255749998E-3</v>
      </c>
    </row>
    <row r="122" spans="1:10">
      <c r="A122" s="25"/>
      <c r="B122" s="334" t="s">
        <v>304</v>
      </c>
      <c r="C122" s="207">
        <f>10384.186+30934.143</f>
        <v>41318.328999999998</v>
      </c>
      <c r="D122" s="207">
        <v>41199.858</v>
      </c>
      <c r="E122" s="184">
        <f t="shared" si="7"/>
        <v>2.8755196195093813E-3</v>
      </c>
      <c r="G122" s="253" t="s">
        <v>395</v>
      </c>
      <c r="H122" s="232">
        <v>926.91800000000001</v>
      </c>
      <c r="I122" s="232">
        <v>649.44899999999996</v>
      </c>
      <c r="J122" s="254">
        <f>H122/I122-1</f>
        <v>0.4272375506005861</v>
      </c>
    </row>
    <row r="123" spans="1:10">
      <c r="A123" s="25"/>
      <c r="B123" s="334" t="s">
        <v>305</v>
      </c>
      <c r="C123" s="207">
        <v>3740</v>
      </c>
      <c r="D123" s="207">
        <v>2194</v>
      </c>
      <c r="E123" s="184">
        <f t="shared" si="7"/>
        <v>0.70464904284412033</v>
      </c>
      <c r="G123" s="252" t="s">
        <v>310</v>
      </c>
      <c r="H123" s="223">
        <f>SUM(H119:H122)</f>
        <v>20001.364000000005</v>
      </c>
      <c r="I123" s="223">
        <f>SUM(I119:I122)</f>
        <v>19093.753000000001</v>
      </c>
      <c r="J123" s="245">
        <f>H123/I123-1</f>
        <v>4.7534447523229328E-2</v>
      </c>
    </row>
    <row r="124" spans="1:10">
      <c r="A124" s="25"/>
      <c r="B124" s="334" t="s">
        <v>306</v>
      </c>
      <c r="C124" s="207">
        <v>5278.5749999999998</v>
      </c>
      <c r="D124" s="207">
        <v>5411.0240000000003</v>
      </c>
      <c r="E124" s="184">
        <f t="shared" si="7"/>
        <v>-2.4477621980608544E-2</v>
      </c>
      <c r="G124" s="252"/>
      <c r="H124" s="223"/>
      <c r="I124" s="223"/>
      <c r="J124" s="245"/>
    </row>
    <row r="125" spans="1:10">
      <c r="A125" s="25"/>
      <c r="B125" s="334" t="s">
        <v>307</v>
      </c>
      <c r="C125" s="207">
        <v>0</v>
      </c>
      <c r="D125" s="207">
        <v>792.202</v>
      </c>
      <c r="E125" s="184">
        <f t="shared" si="7"/>
        <v>-1</v>
      </c>
      <c r="G125" s="252" t="s">
        <v>311</v>
      </c>
      <c r="H125" s="223"/>
      <c r="I125" s="223"/>
      <c r="J125" s="245"/>
    </row>
    <row r="126" spans="1:10">
      <c r="A126" s="25"/>
      <c r="B126" s="334" t="s">
        <v>308</v>
      </c>
      <c r="C126" s="207">
        <v>1800.45</v>
      </c>
      <c r="D126" s="207">
        <v>0</v>
      </c>
      <c r="E126" s="184">
        <v>1</v>
      </c>
      <c r="G126" s="253" t="s">
        <v>312</v>
      </c>
      <c r="H126" s="232">
        <v>615.65300000000002</v>
      </c>
      <c r="I126" s="232">
        <v>310.762</v>
      </c>
      <c r="J126" s="254">
        <f>H126/I126-1</f>
        <v>0.98110772874418362</v>
      </c>
    </row>
    <row r="127" spans="1:10">
      <c r="A127" s="25"/>
      <c r="B127" s="334" t="s">
        <v>309</v>
      </c>
      <c r="C127" s="207">
        <v>21.571999999999999</v>
      </c>
      <c r="D127" s="207">
        <v>38.402999999999999</v>
      </c>
      <c r="E127" s="184">
        <f t="shared" ref="E127:E128" si="8">C127/D127-1</f>
        <v>-0.43827305158451157</v>
      </c>
      <c r="G127" s="253" t="s">
        <v>396</v>
      </c>
      <c r="H127" s="232">
        <v>4217.7830000000004</v>
      </c>
      <c r="I127" s="232">
        <v>3368.616</v>
      </c>
      <c r="J127" s="254">
        <f>H127/I127-1</f>
        <v>0.25208186388712761</v>
      </c>
    </row>
    <row r="128" spans="1:10">
      <c r="A128" s="25"/>
      <c r="B128" s="333" t="s">
        <v>310</v>
      </c>
      <c r="C128" s="201">
        <f>SUM(C120:C127)</f>
        <v>340833.04600000003</v>
      </c>
      <c r="D128" s="201">
        <f>SUM(D120:D127)</f>
        <v>327740.62799999997</v>
      </c>
      <c r="E128" s="172">
        <f t="shared" si="8"/>
        <v>3.9947497751179117E-2</v>
      </c>
      <c r="G128" s="253" t="s">
        <v>397</v>
      </c>
      <c r="H128" s="232">
        <v>4383.74</v>
      </c>
      <c r="I128" s="232">
        <v>1834.4580000000001</v>
      </c>
      <c r="J128" s="254">
        <f>H128/I128-1</f>
        <v>1.3896649582601506</v>
      </c>
    </row>
    <row r="129" spans="1:10">
      <c r="A129" s="25"/>
      <c r="B129" s="334"/>
      <c r="C129" s="201"/>
      <c r="D129" s="201"/>
      <c r="E129" s="172"/>
      <c r="G129" s="252" t="s">
        <v>354</v>
      </c>
      <c r="H129" s="223">
        <f>SUM(H126:H128)</f>
        <v>9217.1759999999995</v>
      </c>
      <c r="I129" s="223">
        <f>SUM(I126:I128)</f>
        <v>5513.8360000000002</v>
      </c>
      <c r="J129" s="245">
        <f>H129/I129-1</f>
        <v>0.67164493104256251</v>
      </c>
    </row>
    <row r="130" spans="1:10">
      <c r="A130" s="25"/>
      <c r="B130" s="333" t="s">
        <v>311</v>
      </c>
      <c r="C130" s="201"/>
      <c r="D130" s="201"/>
      <c r="E130" s="184"/>
      <c r="G130" s="252" t="s">
        <v>316</v>
      </c>
      <c r="H130" s="223">
        <f>H129+H123</f>
        <v>29218.540000000005</v>
      </c>
      <c r="I130" s="223">
        <f>I129+I123</f>
        <v>24607.589</v>
      </c>
      <c r="J130" s="245">
        <f>H130/I130-1</f>
        <v>0.18737922679056473</v>
      </c>
    </row>
    <row r="131" spans="1:10">
      <c r="A131" s="25"/>
      <c r="B131" s="334" t="s">
        <v>312</v>
      </c>
      <c r="C131" s="207">
        <v>5419.1229999999996</v>
      </c>
      <c r="D131" s="207">
        <v>4463.68</v>
      </c>
      <c r="E131" s="184">
        <f t="shared" ref="E131:E136" si="9">C131/D131-1</f>
        <v>0.21404827406982552</v>
      </c>
      <c r="G131" s="252"/>
      <c r="H131" s="223"/>
      <c r="I131" s="223"/>
      <c r="J131" s="245"/>
    </row>
    <row r="132" spans="1:10">
      <c r="A132" s="25"/>
      <c r="B132" s="334" t="s">
        <v>313</v>
      </c>
      <c r="C132" s="207">
        <v>82641.126000000004</v>
      </c>
      <c r="D132" s="207">
        <v>67981.452999999994</v>
      </c>
      <c r="E132" s="184">
        <f t="shared" si="9"/>
        <v>0.21564224289233724</v>
      </c>
      <c r="G132" s="252" t="s">
        <v>398</v>
      </c>
      <c r="H132" s="223"/>
      <c r="I132" s="223"/>
      <c r="J132" s="245"/>
    </row>
    <row r="133" spans="1:10">
      <c r="A133" s="25"/>
      <c r="B133" s="334" t="s">
        <v>314</v>
      </c>
      <c r="C133" s="207">
        <v>4431.3810000000003</v>
      </c>
      <c r="D133" s="207">
        <v>1582.6079999999999</v>
      </c>
      <c r="E133" s="184">
        <f t="shared" si="9"/>
        <v>1.8000496648569957</v>
      </c>
      <c r="G133" s="252" t="s">
        <v>325</v>
      </c>
      <c r="H133" s="223"/>
      <c r="I133" s="223"/>
      <c r="J133" s="245"/>
    </row>
    <row r="134" spans="1:10">
      <c r="A134" s="25"/>
      <c r="B134" s="334" t="s">
        <v>315</v>
      </c>
      <c r="C134" s="207">
        <v>9378.2459999999992</v>
      </c>
      <c r="D134" s="207">
        <v>14231.647999999999</v>
      </c>
      <c r="E134" s="184">
        <f t="shared" si="9"/>
        <v>-0.34102881128032403</v>
      </c>
      <c r="G134" s="253" t="s">
        <v>399</v>
      </c>
      <c r="H134" s="232">
        <v>3430.4569999999999</v>
      </c>
      <c r="I134" s="232">
        <v>136.69999999999999</v>
      </c>
      <c r="J134" s="254">
        <f>H134/I134-1</f>
        <v>24.094784198975862</v>
      </c>
    </row>
    <row r="135" spans="1:10">
      <c r="A135" s="25"/>
      <c r="B135" s="333" t="s">
        <v>311</v>
      </c>
      <c r="C135" s="201">
        <f>SUM(C131:C134)</f>
        <v>101869.876</v>
      </c>
      <c r="D135" s="201">
        <f>SUM(D131:D134)</f>
        <v>88259.388999999996</v>
      </c>
      <c r="E135" s="172">
        <f t="shared" si="9"/>
        <v>0.15421007503235717</v>
      </c>
      <c r="G135" s="253" t="s">
        <v>400</v>
      </c>
      <c r="H135" s="232">
        <v>8.7530000000000001</v>
      </c>
      <c r="I135" s="232">
        <v>29.206</v>
      </c>
      <c r="J135" s="254">
        <f>H135/I135-1</f>
        <v>-0.70030130795042111</v>
      </c>
    </row>
    <row r="136" spans="1:10">
      <c r="A136" s="25"/>
      <c r="B136" s="333" t="s">
        <v>316</v>
      </c>
      <c r="C136" s="201">
        <f>C135+C128</f>
        <v>442702.92200000002</v>
      </c>
      <c r="D136" s="201">
        <f>D135+D128</f>
        <v>416000.01699999999</v>
      </c>
      <c r="E136" s="172">
        <f t="shared" si="9"/>
        <v>6.4189672857633662E-2</v>
      </c>
      <c r="G136" s="253" t="s">
        <v>401</v>
      </c>
      <c r="H136" s="232">
        <v>2240.0859999999998</v>
      </c>
      <c r="I136" s="232">
        <v>1669.1969999999999</v>
      </c>
      <c r="J136" s="254">
        <f>H136/I136-1</f>
        <v>0.34201415411122826</v>
      </c>
    </row>
    <row r="137" spans="1:10">
      <c r="A137" s="25"/>
      <c r="B137" s="333"/>
      <c r="C137" s="201"/>
      <c r="D137" s="201"/>
      <c r="E137" s="172"/>
      <c r="G137" s="252" t="s">
        <v>331</v>
      </c>
      <c r="H137" s="223">
        <f>SUM(H134:H136)</f>
        <v>5679.2960000000003</v>
      </c>
      <c r="I137" s="223">
        <f>SUM(I134:I136)</f>
        <v>1835.1029999999998</v>
      </c>
      <c r="J137" s="245">
        <f>H137/I137-1</f>
        <v>2.0948104820274396</v>
      </c>
    </row>
    <row r="138" spans="1:10">
      <c r="A138" s="25"/>
      <c r="B138" s="333" t="s">
        <v>317</v>
      </c>
      <c r="C138" s="201"/>
      <c r="D138" s="201"/>
      <c r="E138" s="172"/>
      <c r="G138" s="253"/>
      <c r="H138" s="223"/>
      <c r="I138" s="223"/>
      <c r="J138" s="245"/>
    </row>
    <row r="139" spans="1:10">
      <c r="A139" s="25"/>
      <c r="B139" s="333" t="s">
        <v>318</v>
      </c>
      <c r="C139" s="201"/>
      <c r="D139" s="201"/>
      <c r="E139" s="172"/>
      <c r="G139" s="252" t="s">
        <v>402</v>
      </c>
      <c r="H139" s="232"/>
      <c r="I139" s="232"/>
      <c r="J139" s="245"/>
    </row>
    <row r="140" spans="1:10">
      <c r="A140" s="25"/>
      <c r="B140" s="334" t="s">
        <v>319</v>
      </c>
      <c r="C140" s="207">
        <v>145998.27600000001</v>
      </c>
      <c r="D140" s="207">
        <v>135077.24900000001</v>
      </c>
      <c r="E140" s="184">
        <f t="shared" ref="E140:E144" si="10">C140/D140-1</f>
        <v>8.0850232595423899E-2</v>
      </c>
      <c r="G140" s="253" t="s">
        <v>319</v>
      </c>
      <c r="H140" s="232">
        <v>3550.9279999999999</v>
      </c>
      <c r="I140" s="232">
        <v>2704.473</v>
      </c>
      <c r="J140" s="254">
        <f t="shared" ref="J140:J145" si="11">H140/I140-1</f>
        <v>0.31298334278064521</v>
      </c>
    </row>
    <row r="141" spans="1:10">
      <c r="A141" s="25"/>
      <c r="B141" s="334" t="s">
        <v>320</v>
      </c>
      <c r="C141" s="207">
        <v>6803.6</v>
      </c>
      <c r="D141" s="207">
        <v>3645.712</v>
      </c>
      <c r="E141" s="184">
        <f t="shared" si="10"/>
        <v>0.86619239259711156</v>
      </c>
      <c r="G141" s="253" t="s">
        <v>403</v>
      </c>
      <c r="H141" s="232">
        <v>204.99299999999999</v>
      </c>
      <c r="I141" s="232">
        <v>79.165999999999997</v>
      </c>
      <c r="J141" s="254">
        <f t="shared" si="11"/>
        <v>1.5894070686911048</v>
      </c>
    </row>
    <row r="142" spans="1:10">
      <c r="A142" s="25"/>
      <c r="B142" s="334" t="s">
        <v>328</v>
      </c>
      <c r="C142" s="207">
        <v>258.28399999999999</v>
      </c>
      <c r="D142" s="207">
        <v>152.82</v>
      </c>
      <c r="E142" s="184">
        <f t="shared" si="10"/>
        <v>0.69011909435937713</v>
      </c>
      <c r="G142" s="253" t="s">
        <v>400</v>
      </c>
      <c r="H142" s="232">
        <v>35.014000000000003</v>
      </c>
      <c r="I142" s="232">
        <v>83.055000000000007</v>
      </c>
      <c r="J142" s="254">
        <f t="shared" si="11"/>
        <v>-0.5784239359460599</v>
      </c>
    </row>
    <row r="143" spans="1:10">
      <c r="A143" s="25"/>
      <c r="B143" s="334" t="s">
        <v>321</v>
      </c>
      <c r="C143" s="207">
        <v>447.75599999999997</v>
      </c>
      <c r="D143" s="207">
        <v>450.65899999999999</v>
      </c>
      <c r="E143" s="184">
        <f t="shared" si="10"/>
        <v>-6.441677632089915E-3</v>
      </c>
      <c r="G143" s="253" t="s">
        <v>404</v>
      </c>
      <c r="H143" s="232">
        <v>210.387</v>
      </c>
      <c r="I143" s="232">
        <v>564.50199999999995</v>
      </c>
      <c r="J143" s="254">
        <f t="shared" si="11"/>
        <v>-0.62730512912266034</v>
      </c>
    </row>
    <row r="144" spans="1:10">
      <c r="A144" s="25"/>
      <c r="B144" s="334" t="s">
        <v>322</v>
      </c>
      <c r="C144" s="207">
        <v>46606.26</v>
      </c>
      <c r="D144" s="207">
        <v>55387.033000000003</v>
      </c>
      <c r="E144" s="184">
        <f t="shared" si="10"/>
        <v>-0.15853481445738393</v>
      </c>
      <c r="G144" s="252" t="s">
        <v>324</v>
      </c>
      <c r="H144" s="223">
        <f>SUM(H140:H143)</f>
        <v>4001.3220000000001</v>
      </c>
      <c r="I144" s="223">
        <f>SUM(I140:I143)</f>
        <v>3431.1959999999999</v>
      </c>
      <c r="J144" s="245">
        <f t="shared" si="11"/>
        <v>0.16615955486075418</v>
      </c>
    </row>
    <row r="145" spans="1:10">
      <c r="A145" s="25"/>
      <c r="B145" s="334" t="s">
        <v>329</v>
      </c>
      <c r="C145" s="207">
        <v>33.008000000000003</v>
      </c>
      <c r="D145" s="207">
        <v>0</v>
      </c>
      <c r="E145" s="184">
        <v>1</v>
      </c>
      <c r="G145" s="252" t="s">
        <v>332</v>
      </c>
      <c r="H145" s="223">
        <f>H144+H137</f>
        <v>9680.6180000000004</v>
      </c>
      <c r="I145" s="223">
        <f>I144+I137</f>
        <v>5266.299</v>
      </c>
      <c r="J145" s="245">
        <f t="shared" si="11"/>
        <v>0.83822035171189491</v>
      </c>
    </row>
    <row r="146" spans="1:10">
      <c r="A146" s="25"/>
      <c r="B146" s="334" t="s">
        <v>323</v>
      </c>
      <c r="C146" s="207">
        <v>0</v>
      </c>
      <c r="D146" s="207">
        <v>297.12299999999999</v>
      </c>
      <c r="E146" s="184">
        <f t="shared" ref="E146:E147" si="12">C146/D146-1</f>
        <v>-1</v>
      </c>
      <c r="G146" s="252"/>
      <c r="H146" s="223"/>
      <c r="I146" s="223"/>
      <c r="J146" s="245"/>
    </row>
    <row r="147" spans="1:10">
      <c r="A147" s="25"/>
      <c r="B147" s="333" t="s">
        <v>324</v>
      </c>
      <c r="C147" s="201">
        <f>SUM(C140:C146)</f>
        <v>200147.18400000004</v>
      </c>
      <c r="D147" s="201">
        <f>SUM(D140:D146)</f>
        <v>195010.59600000002</v>
      </c>
      <c r="E147" s="172">
        <f t="shared" si="12"/>
        <v>2.6340045645519838E-2</v>
      </c>
      <c r="G147" s="252" t="s">
        <v>405</v>
      </c>
      <c r="H147" s="223"/>
      <c r="I147" s="223"/>
      <c r="J147" s="245"/>
    </row>
    <row r="148" spans="1:10">
      <c r="A148" s="25"/>
      <c r="B148" s="333"/>
      <c r="C148" s="201"/>
      <c r="D148" s="201"/>
      <c r="E148" s="172"/>
      <c r="G148" s="253" t="s">
        <v>334</v>
      </c>
      <c r="H148" s="232">
        <v>676.79</v>
      </c>
      <c r="I148" s="232">
        <v>676.79</v>
      </c>
      <c r="J148" s="254">
        <f>H148/I148-1</f>
        <v>0</v>
      </c>
    </row>
    <row r="149" spans="1:10">
      <c r="A149" s="25"/>
      <c r="B149" s="333" t="s">
        <v>325</v>
      </c>
      <c r="C149" s="207"/>
      <c r="D149" s="207"/>
      <c r="E149" s="172"/>
      <c r="G149" s="253" t="s">
        <v>335</v>
      </c>
      <c r="H149" s="232">
        <v>4784.01</v>
      </c>
      <c r="I149" s="232">
        <v>4784.01</v>
      </c>
      <c r="J149" s="254">
        <f t="shared" ref="J149:J151" si="13">H149/I149-1</f>
        <v>0</v>
      </c>
    </row>
    <row r="150" spans="1:10">
      <c r="A150" s="25"/>
      <c r="B150" s="334" t="s">
        <v>326</v>
      </c>
      <c r="C150" s="207">
        <v>58039.133000000002</v>
      </c>
      <c r="D150" s="207">
        <v>50698.711000000003</v>
      </c>
      <c r="E150" s="184">
        <f t="shared" ref="E150:E153" si="14">C150/D150-1</f>
        <v>0.14478518004136243</v>
      </c>
      <c r="G150" s="253" t="s">
        <v>337</v>
      </c>
      <c r="H150" s="232">
        <v>4665.09</v>
      </c>
      <c r="I150" s="232">
        <v>4623.7460000000001</v>
      </c>
      <c r="J150" s="254">
        <f>H150/I150-1</f>
        <v>8.9416676435081222E-3</v>
      </c>
    </row>
    <row r="151" spans="1:10">
      <c r="A151" s="25"/>
      <c r="B151" s="334" t="s">
        <v>327</v>
      </c>
      <c r="C151" s="207">
        <v>12935</v>
      </c>
      <c r="D151" s="207">
        <v>12935</v>
      </c>
      <c r="E151" s="184">
        <f t="shared" si="14"/>
        <v>0</v>
      </c>
      <c r="G151" s="253" t="s">
        <v>406</v>
      </c>
      <c r="H151" s="232">
        <v>323.137</v>
      </c>
      <c r="I151" s="232">
        <v>167.85</v>
      </c>
      <c r="J151" s="254">
        <f t="shared" si="13"/>
        <v>0.9251534107834376</v>
      </c>
    </row>
    <row r="152" spans="1:10" ht="14.4" thickBot="1">
      <c r="A152" s="25"/>
      <c r="B152" s="334" t="s">
        <v>328</v>
      </c>
      <c r="C152" s="207">
        <v>2139.5549999999998</v>
      </c>
      <c r="D152" s="207">
        <v>2333.37</v>
      </c>
      <c r="E152" s="184">
        <f t="shared" si="14"/>
        <v>-8.3062266164388832E-2</v>
      </c>
      <c r="G152" s="253" t="s">
        <v>407</v>
      </c>
      <c r="H152" s="232">
        <v>9088.8950000000004</v>
      </c>
      <c r="I152" s="232">
        <v>9088.8950000000004</v>
      </c>
      <c r="J152" s="254">
        <f>H152/I152-1</f>
        <v>0</v>
      </c>
    </row>
    <row r="153" spans="1:10" ht="14.4" thickBot="1">
      <c r="A153" s="25"/>
      <c r="B153" s="334" t="s">
        <v>321</v>
      </c>
      <c r="C153" s="207">
        <v>1544.3219999999999</v>
      </c>
      <c r="D153" s="207">
        <v>2005.8779999999999</v>
      </c>
      <c r="E153" s="184">
        <f t="shared" si="14"/>
        <v>-0.23010173101255416</v>
      </c>
      <c r="G153" s="255" t="s">
        <v>339</v>
      </c>
      <c r="H153" s="226">
        <f>SUM(H148:H152)</f>
        <v>19537.921999999999</v>
      </c>
      <c r="I153" s="226">
        <f>SUM(I148:I152)</f>
        <v>19341.291000000001</v>
      </c>
      <c r="J153" s="256">
        <f>H153/I153-1</f>
        <v>1.0166384446622434E-2</v>
      </c>
    </row>
    <row r="154" spans="1:10" ht="14.4" thickBot="1">
      <c r="A154" s="25"/>
      <c r="B154" s="334" t="s">
        <v>329</v>
      </c>
      <c r="C154" s="207">
        <v>161.70500000000001</v>
      </c>
      <c r="D154" s="207">
        <v>0</v>
      </c>
      <c r="E154" s="184">
        <v>1</v>
      </c>
    </row>
    <row r="155" spans="1:10">
      <c r="A155" s="25"/>
      <c r="B155" s="334" t="s">
        <v>330</v>
      </c>
      <c r="C155" s="207">
        <v>12962.286</v>
      </c>
      <c r="D155" s="207">
        <v>6724.1809999999996</v>
      </c>
      <c r="E155" s="184">
        <f t="shared" ref="E155:E157" si="15">C155/D155-1</f>
        <v>0.92771223737136177</v>
      </c>
      <c r="G155" s="359" t="s">
        <v>408</v>
      </c>
      <c r="H155" s="377"/>
      <c r="I155" s="377"/>
      <c r="J155" s="378"/>
    </row>
    <row r="156" spans="1:10" ht="14.4" thickBot="1">
      <c r="A156" s="25"/>
      <c r="B156" s="333" t="s">
        <v>331</v>
      </c>
      <c r="C156" s="201">
        <f>SUM(C150:C155)</f>
        <v>87782.000999999989</v>
      </c>
      <c r="D156" s="201">
        <f>SUM(D150:D155)</f>
        <v>74697.14</v>
      </c>
      <c r="E156" s="172">
        <f t="shared" si="15"/>
        <v>0.1751721819603802</v>
      </c>
      <c r="G156" s="356" t="s">
        <v>287</v>
      </c>
      <c r="H156" s="357"/>
      <c r="I156" s="357"/>
      <c r="J156" s="358"/>
    </row>
    <row r="157" spans="1:10">
      <c r="A157" s="25"/>
      <c r="B157" s="333" t="s">
        <v>332</v>
      </c>
      <c r="C157" s="201">
        <f>C156+C147</f>
        <v>287929.18500000006</v>
      </c>
      <c r="D157" s="201">
        <f>D156+D147</f>
        <v>269707.73600000003</v>
      </c>
      <c r="E157" s="172">
        <f t="shared" si="15"/>
        <v>6.7559979073051224E-2</v>
      </c>
      <c r="G157" s="193"/>
      <c r="H157" s="189" t="s">
        <v>288</v>
      </c>
      <c r="I157" s="189" t="s">
        <v>289</v>
      </c>
      <c r="J157" s="190"/>
    </row>
    <row r="158" spans="1:10" ht="14.4" thickBot="1">
      <c r="A158" s="25"/>
      <c r="B158" s="333"/>
      <c r="C158" s="207"/>
      <c r="D158" s="207"/>
      <c r="E158" s="172"/>
      <c r="G158" s="194"/>
      <c r="H158" s="195" t="s">
        <v>290</v>
      </c>
      <c r="I158" s="195" t="s">
        <v>290</v>
      </c>
      <c r="J158" s="196"/>
    </row>
    <row r="159" spans="1:10">
      <c r="A159" s="25"/>
      <c r="B159" s="333" t="s">
        <v>333</v>
      </c>
      <c r="C159" s="207"/>
      <c r="D159" s="207"/>
      <c r="E159" s="172"/>
      <c r="G159" s="197"/>
      <c r="H159" s="198"/>
      <c r="I159" s="198"/>
      <c r="J159" s="199"/>
    </row>
    <row r="160" spans="1:10">
      <c r="A160" s="25"/>
      <c r="B160" s="334" t="s">
        <v>334</v>
      </c>
      <c r="C160" s="207">
        <v>20323.995999999999</v>
      </c>
      <c r="D160" s="207">
        <v>20323.995999999999</v>
      </c>
      <c r="E160" s="184">
        <f t="shared" ref="E160:E165" si="16">C160/D160-1</f>
        <v>0</v>
      </c>
      <c r="G160" s="200" t="s">
        <v>409</v>
      </c>
      <c r="H160" s="201">
        <v>19208.47</v>
      </c>
      <c r="I160" s="201">
        <v>14207.817999999999</v>
      </c>
      <c r="J160" s="172">
        <f>H160/I160-1</f>
        <v>0.35196481261232382</v>
      </c>
    </row>
    <row r="161" spans="1:10">
      <c r="A161" s="25"/>
      <c r="B161" s="334" t="s">
        <v>335</v>
      </c>
      <c r="C161" s="207">
        <v>6249.8710000000001</v>
      </c>
      <c r="D161" s="207">
        <v>6249.8710000000001</v>
      </c>
      <c r="E161" s="184">
        <f t="shared" si="16"/>
        <v>0</v>
      </c>
      <c r="G161" s="202" t="s">
        <v>292</v>
      </c>
      <c r="H161" s="207">
        <v>11594.947</v>
      </c>
      <c r="I161" s="207">
        <v>-9649.5210000000006</v>
      </c>
      <c r="J161" s="172"/>
    </row>
    <row r="162" spans="1:10">
      <c r="A162" s="25"/>
      <c r="B162" s="334" t="s">
        <v>336</v>
      </c>
      <c r="C162" s="207">
        <v>26236.33</v>
      </c>
      <c r="D162" s="207">
        <v>26451.987000000001</v>
      </c>
      <c r="E162" s="184">
        <f t="shared" si="16"/>
        <v>-8.1527712833066035E-3</v>
      </c>
      <c r="G162" s="200" t="s">
        <v>371</v>
      </c>
      <c r="H162" s="201">
        <v>3444.212</v>
      </c>
      <c r="I162" s="201">
        <v>1727.498</v>
      </c>
      <c r="J162" s="172">
        <f>H162/I162-1</f>
        <v>0.99375744573944513</v>
      </c>
    </row>
    <row r="163" spans="1:10" ht="14.4" thickBot="1">
      <c r="A163" s="25"/>
      <c r="B163" s="334" t="s">
        <v>337</v>
      </c>
      <c r="C163" s="207">
        <v>54577.014000000003</v>
      </c>
      <c r="D163" s="207">
        <v>47602.137999999999</v>
      </c>
      <c r="E163" s="184">
        <f t="shared" si="16"/>
        <v>0.14652442711711822</v>
      </c>
      <c r="G163" s="202" t="s">
        <v>294</v>
      </c>
      <c r="H163" s="207">
        <v>-1068.0039999999999</v>
      </c>
      <c r="I163" s="207">
        <v>-604.91499999999996</v>
      </c>
      <c r="J163" s="172"/>
    </row>
    <row r="164" spans="1:10" ht="14.4" thickBot="1">
      <c r="A164" s="25"/>
      <c r="B164" s="334" t="s">
        <v>338</v>
      </c>
      <c r="C164" s="207">
        <v>47386.525999999998</v>
      </c>
      <c r="D164" s="207">
        <v>45664.288999999997</v>
      </c>
      <c r="E164" s="184">
        <f t="shared" si="16"/>
        <v>3.7715182645239542E-2</v>
      </c>
      <c r="G164" s="200" t="s">
        <v>347</v>
      </c>
      <c r="H164" s="204">
        <f>SUM(H162:H163)</f>
        <v>2376.2080000000001</v>
      </c>
      <c r="I164" s="204">
        <f>SUM(I162:I163)</f>
        <v>1122.5830000000001</v>
      </c>
      <c r="J164" s="188">
        <f>H164/I164-1</f>
        <v>1.1167325712219052</v>
      </c>
    </row>
    <row r="165" spans="1:10" ht="14.4" thickBot="1">
      <c r="A165" s="25"/>
      <c r="B165" s="335" t="s">
        <v>339</v>
      </c>
      <c r="C165" s="204">
        <f>SUM(C160:C164)</f>
        <v>154773.73700000002</v>
      </c>
      <c r="D165" s="204">
        <f>SUM(D160:D164)</f>
        <v>146292.28099999999</v>
      </c>
      <c r="E165" s="188">
        <f t="shared" si="16"/>
        <v>5.7976100598226665E-2</v>
      </c>
      <c r="G165" s="257" t="s">
        <v>299</v>
      </c>
      <c r="H165" s="201" t="s">
        <v>288</v>
      </c>
      <c r="I165" s="201" t="s">
        <v>289</v>
      </c>
      <c r="J165" s="172"/>
    </row>
    <row r="166" spans="1:10" ht="14.4" thickBot="1">
      <c r="A166" s="25"/>
      <c r="G166" s="258" t="s">
        <v>300</v>
      </c>
      <c r="H166" s="207"/>
      <c r="I166" s="207"/>
      <c r="J166" s="172"/>
    </row>
    <row r="167" spans="1:10">
      <c r="A167" s="25"/>
      <c r="B167" s="379" t="s">
        <v>415</v>
      </c>
      <c r="C167" s="380"/>
      <c r="D167" s="380"/>
      <c r="E167" s="381"/>
      <c r="G167" s="258" t="s">
        <v>301</v>
      </c>
      <c r="H167" s="207"/>
      <c r="I167" s="207"/>
      <c r="J167" s="172"/>
    </row>
    <row r="168" spans="1:10" ht="14.4" thickBot="1">
      <c r="A168" s="25"/>
      <c r="B168" s="382" t="s">
        <v>343</v>
      </c>
      <c r="C168" s="383"/>
      <c r="D168" s="383"/>
      <c r="E168" s="384"/>
      <c r="G168" s="259" t="s">
        <v>348</v>
      </c>
      <c r="H168" s="207">
        <v>1723.492</v>
      </c>
      <c r="I168" s="207">
        <v>1374.421</v>
      </c>
      <c r="J168" s="184">
        <f>H168/I168-1</f>
        <v>0.25397676548888581</v>
      </c>
    </row>
    <row r="169" spans="1:10">
      <c r="A169" s="25"/>
      <c r="B169" s="262"/>
      <c r="C169" s="263">
        <v>2022</v>
      </c>
      <c r="D169" s="263">
        <v>2021</v>
      </c>
      <c r="E169" s="264"/>
      <c r="G169" s="259" t="s">
        <v>303</v>
      </c>
      <c r="H169" s="207">
        <v>11.206</v>
      </c>
      <c r="I169" s="207">
        <v>17.384</v>
      </c>
      <c r="J169" s="184">
        <f>H169/I169-1</f>
        <v>-0.35538426138978374</v>
      </c>
    </row>
    <row r="170" spans="1:10" ht="14.4" thickBot="1">
      <c r="A170" s="25"/>
      <c r="B170" s="265"/>
      <c r="C170" s="266" t="s">
        <v>290</v>
      </c>
      <c r="D170" s="261" t="s">
        <v>290</v>
      </c>
      <c r="E170" s="267"/>
      <c r="G170" s="259" t="s">
        <v>304</v>
      </c>
      <c r="H170" s="207">
        <v>394.82100000000003</v>
      </c>
      <c r="I170" s="207">
        <v>196.92599999999999</v>
      </c>
      <c r="J170" s="184">
        <f>H170/I170-1</f>
        <v>1.0049206300843974</v>
      </c>
    </row>
    <row r="171" spans="1:10">
      <c r="A171" s="25"/>
      <c r="B171" s="268"/>
      <c r="C171" s="269"/>
      <c r="D171" s="270"/>
      <c r="E171" s="270"/>
      <c r="G171" s="259" t="s">
        <v>410</v>
      </c>
      <c r="H171" s="207">
        <v>10.372</v>
      </c>
      <c r="I171" s="207">
        <v>10.372</v>
      </c>
      <c r="J171" s="184">
        <f>H171/I171-1</f>
        <v>0</v>
      </c>
    </row>
    <row r="172" spans="1:10">
      <c r="A172" s="25"/>
      <c r="B172" s="271" t="s">
        <v>416</v>
      </c>
      <c r="C172" s="272">
        <v>1079480.696</v>
      </c>
      <c r="D172" s="272">
        <v>955916.38199999998</v>
      </c>
      <c r="E172" s="273">
        <f>C172/D172-1</f>
        <v>0.12926268063475876</v>
      </c>
      <c r="G172" s="258" t="s">
        <v>310</v>
      </c>
      <c r="H172" s="201">
        <f>SUM(H168:H171)</f>
        <v>2139.8909999999996</v>
      </c>
      <c r="I172" s="201">
        <f>SUM(I168:I171)</f>
        <v>1599.1030000000001</v>
      </c>
      <c r="J172" s="172">
        <f>H172/I172-1</f>
        <v>0.33818209333607618</v>
      </c>
    </row>
    <row r="173" spans="1:10">
      <c r="A173" s="25"/>
      <c r="B173" s="271" t="s">
        <v>346</v>
      </c>
      <c r="C173" s="272">
        <v>230555.31200000001</v>
      </c>
      <c r="D173" s="274">
        <v>195720.29699999999</v>
      </c>
      <c r="E173" s="273">
        <f>C173/D173-1</f>
        <v>0.17798366104053076</v>
      </c>
      <c r="G173" s="258"/>
      <c r="H173" s="201"/>
      <c r="I173" s="201"/>
      <c r="J173" s="172"/>
    </row>
    <row r="174" spans="1:10" ht="14.4" thickBot="1">
      <c r="A174" s="25"/>
      <c r="B174" s="275" t="s">
        <v>294</v>
      </c>
      <c r="C174" s="276">
        <v>-74003.428</v>
      </c>
      <c r="D174" s="277">
        <v>-50069.612000000001</v>
      </c>
      <c r="E174" s="278"/>
      <c r="G174" s="258" t="s">
        <v>311</v>
      </c>
      <c r="H174" s="207"/>
      <c r="I174" s="207"/>
      <c r="J174" s="172"/>
    </row>
    <row r="175" spans="1:10" ht="14.4" thickBot="1">
      <c r="A175" s="25"/>
      <c r="B175" s="279" t="s">
        <v>347</v>
      </c>
      <c r="C175" s="280">
        <f>SUM(C173:C174)</f>
        <v>156551.88400000002</v>
      </c>
      <c r="D175" s="280">
        <f>SUM(D173:D174)</f>
        <v>145650.685</v>
      </c>
      <c r="E175" s="281">
        <f>C175/D175-1</f>
        <v>7.4844817928594098E-2</v>
      </c>
      <c r="G175" s="259" t="s">
        <v>312</v>
      </c>
      <c r="H175" s="207">
        <v>5100.7960000000003</v>
      </c>
      <c r="I175" s="207">
        <v>5484.2219999999998</v>
      </c>
      <c r="J175" s="184">
        <f>H175/I175-1</f>
        <v>-6.9914383480464415E-2</v>
      </c>
    </row>
    <row r="176" spans="1:10" ht="14.4" thickBot="1">
      <c r="A176" s="25"/>
      <c r="B176" s="282" t="s">
        <v>299</v>
      </c>
      <c r="C176" s="283" t="s">
        <v>288</v>
      </c>
      <c r="D176" s="283" t="s">
        <v>289</v>
      </c>
      <c r="E176" s="284"/>
      <c r="G176" s="259" t="s">
        <v>313</v>
      </c>
      <c r="H176" s="207">
        <v>868.13499999999999</v>
      </c>
      <c r="I176" s="207">
        <v>551.59299999999996</v>
      </c>
      <c r="J176" s="184">
        <f t="shared" ref="J176:J180" si="17">H176/I176-1</f>
        <v>0.57386877643479894</v>
      </c>
    </row>
    <row r="177" spans="1:10">
      <c r="A177" s="25"/>
      <c r="B177" s="271" t="s">
        <v>300</v>
      </c>
      <c r="C177" s="283"/>
      <c r="D177" s="283"/>
      <c r="E177" s="284"/>
      <c r="G177" s="259" t="s">
        <v>410</v>
      </c>
      <c r="H177" s="207">
        <v>0.6</v>
      </c>
      <c r="I177" s="207">
        <v>3.3</v>
      </c>
      <c r="J177" s="184">
        <f t="shared" si="17"/>
        <v>-0.81818181818181812</v>
      </c>
    </row>
    <row r="178" spans="1:10">
      <c r="A178" s="25"/>
      <c r="B178" s="275" t="s">
        <v>417</v>
      </c>
      <c r="C178" s="285">
        <v>1979875.791</v>
      </c>
      <c r="D178" s="285">
        <v>1785137.517</v>
      </c>
      <c r="E178" s="278">
        <f t="shared" ref="E178:E193" si="18">C178/D178-1</f>
        <v>0.10908866804125328</v>
      </c>
      <c r="G178" s="259" t="s">
        <v>353</v>
      </c>
      <c r="H178" s="207">
        <v>1297.5650000000001</v>
      </c>
      <c r="I178" s="207">
        <v>1663.4269999999999</v>
      </c>
      <c r="J178" s="184">
        <f t="shared" si="17"/>
        <v>-0.21994472856338143</v>
      </c>
    </row>
    <row r="179" spans="1:10">
      <c r="A179" s="25"/>
      <c r="B179" s="275" t="s">
        <v>418</v>
      </c>
      <c r="C179" s="285">
        <v>79860.214999999997</v>
      </c>
      <c r="D179" s="285">
        <v>146759.87299999999</v>
      </c>
      <c r="E179" s="278">
        <f t="shared" si="18"/>
        <v>-0.45584434377372351</v>
      </c>
      <c r="G179" s="259" t="s">
        <v>315</v>
      </c>
      <c r="H179" s="207">
        <v>3761.078</v>
      </c>
      <c r="I179" s="207">
        <v>2571.991</v>
      </c>
      <c r="J179" s="184">
        <f t="shared" si="17"/>
        <v>0.46232160221400465</v>
      </c>
    </row>
    <row r="180" spans="1:10">
      <c r="A180" s="25"/>
      <c r="B180" s="275" t="s">
        <v>419</v>
      </c>
      <c r="C180" s="285">
        <v>63386.495000000003</v>
      </c>
      <c r="D180" s="285">
        <v>33251.919999999998</v>
      </c>
      <c r="E180" s="278">
        <f t="shared" si="18"/>
        <v>0.90625067665265657</v>
      </c>
      <c r="G180" s="259" t="s">
        <v>358</v>
      </c>
      <c r="H180" s="207">
        <v>238.14</v>
      </c>
      <c r="I180" s="207">
        <v>242.28299999999999</v>
      </c>
      <c r="J180" s="184">
        <f t="shared" si="17"/>
        <v>-1.7099837792994177E-2</v>
      </c>
    </row>
    <row r="181" spans="1:10">
      <c r="A181" s="25"/>
      <c r="B181" s="275" t="s">
        <v>420</v>
      </c>
      <c r="C181" s="285">
        <v>690067.04399999999</v>
      </c>
      <c r="D181" s="285">
        <v>970976.51899999997</v>
      </c>
      <c r="E181" s="278">
        <f t="shared" si="18"/>
        <v>-0.28930614644451558</v>
      </c>
      <c r="G181" s="258" t="s">
        <v>354</v>
      </c>
      <c r="H181" s="201">
        <f>SUM(H175:H180)</f>
        <v>11266.314</v>
      </c>
      <c r="I181" s="201">
        <f>SUM(I175:I180)</f>
        <v>10516.815999999999</v>
      </c>
      <c r="J181" s="172">
        <f>H181/I181-1</f>
        <v>7.1266626705269065E-2</v>
      </c>
    </row>
    <row r="182" spans="1:10">
      <c r="A182" s="25"/>
      <c r="B182" s="275" t="s">
        <v>421</v>
      </c>
      <c r="C182" s="285">
        <v>5073439.4960000003</v>
      </c>
      <c r="D182" s="285">
        <v>4061220.105</v>
      </c>
      <c r="E182" s="278">
        <f t="shared" si="18"/>
        <v>0.24924021964576593</v>
      </c>
      <c r="G182" s="258" t="s">
        <v>356</v>
      </c>
      <c r="H182" s="201">
        <f>H181+H172</f>
        <v>13406.205</v>
      </c>
      <c r="I182" s="201">
        <f>I181+I172</f>
        <v>12115.918999999998</v>
      </c>
      <c r="J182" s="172">
        <f>H182/I182-1</f>
        <v>0.10649509954630787</v>
      </c>
    </row>
    <row r="183" spans="1:10">
      <c r="A183" s="25"/>
      <c r="B183" s="275" t="s">
        <v>422</v>
      </c>
      <c r="C183" s="285">
        <v>1132341.253</v>
      </c>
      <c r="D183" s="285">
        <v>885153.61899999995</v>
      </c>
      <c r="E183" s="278">
        <f t="shared" si="18"/>
        <v>0.27925958691696895</v>
      </c>
      <c r="G183" s="258"/>
      <c r="H183" s="207"/>
      <c r="I183" s="207"/>
      <c r="J183" s="172"/>
    </row>
    <row r="184" spans="1:10">
      <c r="A184" s="25"/>
      <c r="B184" s="275" t="s">
        <v>423</v>
      </c>
      <c r="C184" s="285">
        <v>3229744.517</v>
      </c>
      <c r="D184" s="285">
        <v>2782258.2969999998</v>
      </c>
      <c r="E184" s="278">
        <f t="shared" si="18"/>
        <v>0.16083561345922015</v>
      </c>
      <c r="G184" s="258" t="s">
        <v>317</v>
      </c>
      <c r="H184" s="207"/>
      <c r="I184" s="207"/>
      <c r="J184" s="172"/>
    </row>
    <row r="185" spans="1:10">
      <c r="A185" s="25"/>
      <c r="B185" s="275" t="s">
        <v>424</v>
      </c>
      <c r="C185" s="285">
        <v>70995.566999999995</v>
      </c>
      <c r="D185" s="285">
        <v>87367.084000000003</v>
      </c>
      <c r="E185" s="278">
        <f t="shared" si="18"/>
        <v>-0.18738770084165801</v>
      </c>
      <c r="G185" s="258" t="s">
        <v>325</v>
      </c>
      <c r="H185" s="207"/>
      <c r="I185" s="207"/>
      <c r="J185" s="172"/>
    </row>
    <row r="186" spans="1:10">
      <c r="A186" s="25"/>
      <c r="B186" s="275" t="s">
        <v>388</v>
      </c>
      <c r="C186" s="285">
        <v>552017.39300000004</v>
      </c>
      <c r="D186" s="285">
        <v>464641.76899999997</v>
      </c>
      <c r="E186" s="278">
        <f t="shared" si="18"/>
        <v>0.1880494390077101</v>
      </c>
      <c r="G186" s="259" t="s">
        <v>362</v>
      </c>
      <c r="H186" s="207">
        <v>7.8739999999999997</v>
      </c>
      <c r="I186" s="207">
        <v>7.8739999999999997</v>
      </c>
      <c r="J186" s="184">
        <f>H186/I186-1</f>
        <v>0</v>
      </c>
    </row>
    <row r="187" spans="1:10">
      <c r="A187" s="25"/>
      <c r="B187" s="275" t="s">
        <v>425</v>
      </c>
      <c r="C187" s="285">
        <v>468.47800000000001</v>
      </c>
      <c r="D187" s="285">
        <v>2062.4470000000001</v>
      </c>
      <c r="E187" s="278">
        <f t="shared" si="18"/>
        <v>-0.77285331453365835</v>
      </c>
      <c r="G187" s="259" t="s">
        <v>330</v>
      </c>
      <c r="H187" s="207">
        <v>328.67200000000003</v>
      </c>
      <c r="I187" s="207">
        <v>165.809</v>
      </c>
      <c r="J187" s="184">
        <f>H187/I187-1</f>
        <v>0.98223256879904008</v>
      </c>
    </row>
    <row r="188" spans="1:10">
      <c r="A188" s="25"/>
      <c r="B188" s="275" t="s">
        <v>304</v>
      </c>
      <c r="C188" s="285">
        <v>38983.699999999997</v>
      </c>
      <c r="D188" s="285">
        <v>51863.563999999998</v>
      </c>
      <c r="E188" s="278">
        <f t="shared" si="18"/>
        <v>-0.24834128252350729</v>
      </c>
      <c r="G188" s="258" t="s">
        <v>331</v>
      </c>
      <c r="H188" s="201">
        <f>SUM(H186:H187)</f>
        <v>336.54600000000005</v>
      </c>
      <c r="I188" s="201">
        <f>SUM(I186:I187)</f>
        <v>173.68299999999999</v>
      </c>
      <c r="J188" s="172">
        <f>H188/I188-1</f>
        <v>0.93770259610900353</v>
      </c>
    </row>
    <row r="189" spans="1:10">
      <c r="A189" s="25"/>
      <c r="B189" s="275" t="s">
        <v>348</v>
      </c>
      <c r="C189" s="285">
        <v>347674.47200000001</v>
      </c>
      <c r="D189" s="285">
        <v>318343.32799999998</v>
      </c>
      <c r="E189" s="278">
        <f t="shared" si="18"/>
        <v>9.2136826564808816E-2</v>
      </c>
      <c r="G189" s="258"/>
      <c r="H189" s="201"/>
      <c r="I189" s="201"/>
      <c r="J189" s="172"/>
    </row>
    <row r="190" spans="1:10">
      <c r="A190" s="25"/>
      <c r="B190" s="275" t="s">
        <v>426</v>
      </c>
      <c r="C190" s="285">
        <v>4575.0339999999997</v>
      </c>
      <c r="D190" s="285">
        <v>4673.268</v>
      </c>
      <c r="E190" s="278">
        <f t="shared" si="18"/>
        <v>-2.1020407988585399E-2</v>
      </c>
      <c r="G190" s="258" t="s">
        <v>318</v>
      </c>
      <c r="H190" s="207"/>
      <c r="I190" s="207"/>
      <c r="J190" s="172"/>
    </row>
    <row r="191" spans="1:10">
      <c r="A191" s="25"/>
      <c r="B191" s="275" t="s">
        <v>427</v>
      </c>
      <c r="C191" s="285">
        <v>105792.01700000001</v>
      </c>
      <c r="D191" s="285">
        <v>85668.524000000005</v>
      </c>
      <c r="E191" s="278">
        <f t="shared" si="18"/>
        <v>0.23489949470823146</v>
      </c>
      <c r="G191" s="259" t="s">
        <v>319</v>
      </c>
      <c r="H191" s="207">
        <v>3350.598</v>
      </c>
      <c r="I191" s="207">
        <v>5664.9189999999999</v>
      </c>
      <c r="J191" s="184">
        <f t="shared" ref="J191:J197" si="19">H191/I191-1</f>
        <v>-0.40853558541613744</v>
      </c>
    </row>
    <row r="192" spans="1:10">
      <c r="A192" s="25"/>
      <c r="B192" s="275" t="s">
        <v>428</v>
      </c>
      <c r="C192" s="285">
        <v>4600.8559999999998</v>
      </c>
      <c r="D192" s="285">
        <v>9854.1959999999999</v>
      </c>
      <c r="E192" s="278">
        <f t="shared" si="18"/>
        <v>-0.5331069120200167</v>
      </c>
      <c r="G192" s="259" t="s">
        <v>362</v>
      </c>
      <c r="H192" s="207">
        <v>1.417</v>
      </c>
      <c r="I192" s="207">
        <v>1.417</v>
      </c>
      <c r="J192" s="184">
        <f t="shared" si="19"/>
        <v>0</v>
      </c>
    </row>
    <row r="193" spans="1:10">
      <c r="A193" s="25"/>
      <c r="B193" s="271" t="s">
        <v>316</v>
      </c>
      <c r="C193" s="286">
        <f>SUM(C178:C192)</f>
        <v>13373822.328</v>
      </c>
      <c r="D193" s="286">
        <f>SUM(D178:D192)</f>
        <v>11689232.029999999</v>
      </c>
      <c r="E193" s="273">
        <f t="shared" si="18"/>
        <v>0.14411471118689057</v>
      </c>
      <c r="G193" s="259" t="s">
        <v>411</v>
      </c>
      <c r="H193" s="207">
        <v>922.8</v>
      </c>
      <c r="I193" s="207">
        <v>536.12800000000004</v>
      </c>
      <c r="J193" s="184">
        <f t="shared" si="19"/>
        <v>0.72123075086546473</v>
      </c>
    </row>
    <row r="194" spans="1:10">
      <c r="A194" s="25"/>
      <c r="B194" s="271"/>
      <c r="C194" s="287"/>
      <c r="D194" s="287"/>
      <c r="E194" s="284"/>
      <c r="G194" s="259" t="s">
        <v>412</v>
      </c>
      <c r="H194" s="207">
        <v>1460.1320000000001</v>
      </c>
      <c r="I194" s="207">
        <v>1323.8140000000001</v>
      </c>
      <c r="J194" s="184">
        <f t="shared" si="19"/>
        <v>0.10297368059259071</v>
      </c>
    </row>
    <row r="195" spans="1:10">
      <c r="A195" s="25"/>
      <c r="B195" s="271" t="s">
        <v>398</v>
      </c>
      <c r="C195" s="287"/>
      <c r="D195" s="287"/>
      <c r="E195" s="284"/>
      <c r="G195" s="259" t="s">
        <v>413</v>
      </c>
      <c r="H195" s="207">
        <v>735.11</v>
      </c>
      <c r="I195" s="207">
        <v>6.17</v>
      </c>
      <c r="J195" s="184">
        <f t="shared" si="19"/>
        <v>118.14262560777958</v>
      </c>
    </row>
    <row r="196" spans="1:10">
      <c r="A196" s="25"/>
      <c r="B196" s="275" t="s">
        <v>429</v>
      </c>
      <c r="C196" s="285">
        <v>1135197.767</v>
      </c>
      <c r="D196" s="285">
        <v>945737.73300000001</v>
      </c>
      <c r="E196" s="278">
        <f t="shared" ref="E196:E205" si="20">C196/D196-1</f>
        <v>0.20033041655111794</v>
      </c>
      <c r="G196" s="258" t="s">
        <v>324</v>
      </c>
      <c r="H196" s="201">
        <f>SUM(H191:H195)</f>
        <v>6470.0569999999998</v>
      </c>
      <c r="I196" s="201">
        <f>SUM(I191:I195)</f>
        <v>7532.4480000000003</v>
      </c>
      <c r="J196" s="172">
        <f t="shared" si="19"/>
        <v>-0.1410419295294173</v>
      </c>
    </row>
    <row r="197" spans="1:10">
      <c r="A197" s="25"/>
      <c r="B197" s="275" t="s">
        <v>430</v>
      </c>
      <c r="C197" s="285">
        <v>9597018.6239999998</v>
      </c>
      <c r="D197" s="285">
        <v>8360628.4440000001</v>
      </c>
      <c r="E197" s="278">
        <f t="shared" si="20"/>
        <v>0.14788244547421492</v>
      </c>
      <c r="G197" s="258" t="s">
        <v>363</v>
      </c>
      <c r="H197" s="201">
        <f>H196+H188</f>
        <v>6806.6030000000001</v>
      </c>
      <c r="I197" s="201">
        <f>I196+I188</f>
        <v>7706.1310000000003</v>
      </c>
      <c r="J197" s="172">
        <f t="shared" si="19"/>
        <v>-0.11672887471027937</v>
      </c>
    </row>
    <row r="198" spans="1:10">
      <c r="A198" s="25"/>
      <c r="B198" s="275" t="s">
        <v>419</v>
      </c>
      <c r="C198" s="285">
        <v>43446.686000000002</v>
      </c>
      <c r="D198" s="285">
        <v>12342.025</v>
      </c>
      <c r="E198" s="278">
        <f t="shared" si="20"/>
        <v>2.5202234641397991</v>
      </c>
      <c r="G198" s="258"/>
      <c r="H198" s="207"/>
      <c r="I198" s="207"/>
      <c r="J198" s="172"/>
    </row>
    <row r="199" spans="1:10">
      <c r="A199" s="25"/>
      <c r="B199" s="275" t="s">
        <v>431</v>
      </c>
      <c r="C199" s="285">
        <v>1050566.551</v>
      </c>
      <c r="D199" s="285">
        <v>997692.05599999998</v>
      </c>
      <c r="E199" s="278">
        <f t="shared" si="20"/>
        <v>5.2996808666581074E-2</v>
      </c>
      <c r="G199" s="258" t="s">
        <v>333</v>
      </c>
      <c r="H199" s="207"/>
      <c r="I199" s="207"/>
      <c r="J199" s="172"/>
    </row>
    <row r="200" spans="1:10">
      <c r="A200" s="25"/>
      <c r="B200" s="275" t="s">
        <v>432</v>
      </c>
      <c r="C200" s="276">
        <v>492976.304</v>
      </c>
      <c r="D200" s="276">
        <v>348306.27500000002</v>
      </c>
      <c r="E200" s="288">
        <f t="shared" si="20"/>
        <v>0.41535292179275252</v>
      </c>
      <c r="G200" s="259" t="s">
        <v>334</v>
      </c>
      <c r="H200" s="207">
        <v>407.37400000000002</v>
      </c>
      <c r="I200" s="207">
        <v>394.13200000000001</v>
      </c>
      <c r="J200" s="184">
        <f>H200/I200-1</f>
        <v>3.3597880912993761E-2</v>
      </c>
    </row>
    <row r="201" spans="1:10">
      <c r="A201" s="25"/>
      <c r="B201" s="275" t="s">
        <v>433</v>
      </c>
      <c r="C201" s="276">
        <v>29166.881000000001</v>
      </c>
      <c r="D201" s="276">
        <v>30633.465</v>
      </c>
      <c r="E201" s="288">
        <f t="shared" si="20"/>
        <v>-4.7875224040114239E-2</v>
      </c>
      <c r="G201" s="259" t="s">
        <v>335</v>
      </c>
      <c r="H201" s="207">
        <v>523.85</v>
      </c>
      <c r="I201" s="207">
        <v>19.254000000000001</v>
      </c>
      <c r="J201" s="184">
        <f>H201/I201-1</f>
        <v>26.20733354108237</v>
      </c>
    </row>
    <row r="202" spans="1:10">
      <c r="A202" s="25"/>
      <c r="B202" s="275" t="s">
        <v>361</v>
      </c>
      <c r="C202" s="276">
        <v>35825.625999999997</v>
      </c>
      <c r="D202" s="276">
        <v>28136.306</v>
      </c>
      <c r="E202" s="288">
        <f t="shared" si="20"/>
        <v>0.27328818502329333</v>
      </c>
      <c r="G202" s="259" t="s">
        <v>414</v>
      </c>
      <c r="H202" s="207">
        <v>968.26700000000005</v>
      </c>
      <c r="I202" s="207">
        <v>968.26700000000005</v>
      </c>
      <c r="J202" s="184">
        <f>H202/I202-1</f>
        <v>0</v>
      </c>
    </row>
    <row r="203" spans="1:10" ht="14.4" thickBot="1">
      <c r="A203" s="25"/>
      <c r="B203" s="275" t="s">
        <v>434</v>
      </c>
      <c r="C203" s="276">
        <v>46086.023000000001</v>
      </c>
      <c r="D203" s="276">
        <v>37216.076999999997</v>
      </c>
      <c r="E203" s="288">
        <f t="shared" si="20"/>
        <v>0.23833640498970388</v>
      </c>
      <c r="G203" s="259" t="s">
        <v>337</v>
      </c>
      <c r="H203" s="207">
        <v>4700.1099999999997</v>
      </c>
      <c r="I203" s="207">
        <v>3028.1370000000002</v>
      </c>
      <c r="J203" s="184">
        <f>H203/I203-1</f>
        <v>0.55214575826655121</v>
      </c>
    </row>
    <row r="204" spans="1:10" ht="14.4" thickBot="1">
      <c r="A204" s="25"/>
      <c r="B204" s="275" t="s">
        <v>435</v>
      </c>
      <c r="C204" s="276">
        <v>8881.2469999999994</v>
      </c>
      <c r="D204" s="276">
        <v>10635.831</v>
      </c>
      <c r="E204" s="288">
        <f t="shared" si="20"/>
        <v>-0.1649691500363254</v>
      </c>
      <c r="G204" s="260" t="s">
        <v>339</v>
      </c>
      <c r="H204" s="204">
        <f>SUM(H200:H203)</f>
        <v>6599.6009999999997</v>
      </c>
      <c r="I204" s="204">
        <f>SUM(I200:I203)</f>
        <v>4409.79</v>
      </c>
      <c r="J204" s="177">
        <f>H204/I204-1</f>
        <v>0.49657942895239904</v>
      </c>
    </row>
    <row r="205" spans="1:10" ht="14.4" thickBot="1">
      <c r="A205" s="25"/>
      <c r="B205" s="271" t="s">
        <v>368</v>
      </c>
      <c r="C205" s="272">
        <f>SUM(C196:C204)</f>
        <v>12439165.708999997</v>
      </c>
      <c r="D205" s="272">
        <f>SUM(D196:D204)</f>
        <v>10771328.212000001</v>
      </c>
      <c r="E205" s="289">
        <f t="shared" si="20"/>
        <v>0.15484046759822157</v>
      </c>
    </row>
    <row r="206" spans="1:10">
      <c r="A206" s="25"/>
      <c r="B206" s="271"/>
      <c r="C206" s="290"/>
      <c r="D206" s="290"/>
      <c r="E206" s="291"/>
      <c r="G206" s="385" t="s">
        <v>439</v>
      </c>
      <c r="H206" s="386"/>
      <c r="I206" s="386"/>
      <c r="J206" s="387"/>
    </row>
    <row r="207" spans="1:10" ht="14.4" thickBot="1">
      <c r="A207" s="25"/>
      <c r="B207" s="271" t="s">
        <v>333</v>
      </c>
      <c r="C207" s="290"/>
      <c r="D207" s="290"/>
      <c r="E207" s="291"/>
      <c r="G207" s="370" t="s">
        <v>343</v>
      </c>
      <c r="H207" s="371"/>
      <c r="I207" s="371"/>
      <c r="J207" s="372"/>
    </row>
    <row r="208" spans="1:10">
      <c r="A208" s="25"/>
      <c r="B208" s="275" t="s">
        <v>334</v>
      </c>
      <c r="C208" s="276">
        <v>353513.23599999998</v>
      </c>
      <c r="D208" s="276">
        <v>353513.23599999998</v>
      </c>
      <c r="E208" s="288">
        <f t="shared" ref="E208:E213" si="21">C208/D208-1</f>
        <v>0</v>
      </c>
      <c r="G208" s="161"/>
      <c r="H208" s="163" t="s">
        <v>288</v>
      </c>
      <c r="I208" s="163" t="s">
        <v>289</v>
      </c>
      <c r="J208" s="162"/>
    </row>
    <row r="209" spans="1:10" ht="14.4" thickBot="1">
      <c r="A209" s="25"/>
      <c r="B209" s="275" t="s">
        <v>436</v>
      </c>
      <c r="C209" s="276">
        <v>292391.69400000002</v>
      </c>
      <c r="D209" s="276">
        <v>296389.11099999998</v>
      </c>
      <c r="E209" s="288">
        <f t="shared" si="21"/>
        <v>-1.3487057559277038E-2</v>
      </c>
      <c r="G209" s="295"/>
      <c r="H209" s="191" t="s">
        <v>290</v>
      </c>
      <c r="I209" s="191" t="s">
        <v>290</v>
      </c>
      <c r="J209" s="192"/>
    </row>
    <row r="210" spans="1:10">
      <c r="A210" s="25"/>
      <c r="B210" s="275" t="s">
        <v>437</v>
      </c>
      <c r="C210" s="276">
        <v>31421.462</v>
      </c>
      <c r="D210" s="276">
        <v>31421.462</v>
      </c>
      <c r="E210" s="288">
        <f t="shared" si="21"/>
        <v>0</v>
      </c>
      <c r="G210" s="296"/>
      <c r="H210" s="297"/>
      <c r="I210" s="297"/>
      <c r="J210" s="298"/>
    </row>
    <row r="211" spans="1:10">
      <c r="A211" s="25"/>
      <c r="B211" s="271" t="s">
        <v>333</v>
      </c>
      <c r="C211" s="272">
        <f>SUM(C208:C210)</f>
        <v>677326.39199999999</v>
      </c>
      <c r="D211" s="272">
        <f>SUM(D208:D210)</f>
        <v>681323.80899999989</v>
      </c>
      <c r="E211" s="289">
        <f t="shared" si="21"/>
        <v>-5.8671324078151121E-3</v>
      </c>
      <c r="G211" s="299" t="s">
        <v>291</v>
      </c>
      <c r="H211" s="201">
        <v>100779.88</v>
      </c>
      <c r="I211" s="201">
        <v>71976.255000000005</v>
      </c>
      <c r="J211" s="300">
        <f>H211/I211-1</f>
        <v>0.4001823240178306</v>
      </c>
    </row>
    <row r="212" spans="1:10" ht="14.4" thickBot="1">
      <c r="A212" s="25"/>
      <c r="B212" s="275" t="s">
        <v>438</v>
      </c>
      <c r="C212" s="276">
        <v>257330.22700000001</v>
      </c>
      <c r="D212" s="276">
        <v>236580.00899999999</v>
      </c>
      <c r="E212" s="288">
        <f t="shared" si="21"/>
        <v>8.7709092952143797E-2</v>
      </c>
      <c r="G212" s="301" t="s">
        <v>370</v>
      </c>
      <c r="H212" s="207">
        <v>-92204.952999999994</v>
      </c>
      <c r="I212" s="207">
        <v>-68148.850000000006</v>
      </c>
      <c r="J212" s="300"/>
    </row>
    <row r="213" spans="1:10" ht="14.4" thickBot="1">
      <c r="A213" s="25"/>
      <c r="B213" s="292" t="s">
        <v>339</v>
      </c>
      <c r="C213" s="293">
        <f>SUM(C211:C212)</f>
        <v>934656.61899999995</v>
      </c>
      <c r="D213" s="293">
        <f>SUM(D211:D212)</f>
        <v>917903.81799999985</v>
      </c>
      <c r="E213" s="281">
        <f t="shared" si="21"/>
        <v>1.8251150797588434E-2</v>
      </c>
      <c r="G213" s="302" t="s">
        <v>371</v>
      </c>
      <c r="H213" s="201">
        <v>2420.346</v>
      </c>
      <c r="I213" s="201">
        <v>325.02499999999998</v>
      </c>
      <c r="J213" s="300">
        <f>(H213/I213-1)</f>
        <v>6.4466456426428742</v>
      </c>
    </row>
    <row r="214" spans="1:10" ht="14.4" thickBot="1">
      <c r="A214" s="25"/>
      <c r="G214" s="303" t="s">
        <v>294</v>
      </c>
      <c r="H214" s="207">
        <v>-1104.2439999999999</v>
      </c>
      <c r="I214" s="207">
        <v>14.848000000000001</v>
      </c>
      <c r="J214" s="304"/>
    </row>
    <row r="215" spans="1:10" ht="14.4" thickBot="1">
      <c r="A215" s="25"/>
      <c r="B215" s="385" t="s">
        <v>446</v>
      </c>
      <c r="C215" s="385"/>
      <c r="D215" s="385"/>
      <c r="E215" s="388"/>
      <c r="G215" s="302" t="s">
        <v>440</v>
      </c>
      <c r="H215" s="204">
        <f>SUM(H213:H214)</f>
        <v>1316.1020000000001</v>
      </c>
      <c r="I215" s="204">
        <f>SUM(I213:I214)</f>
        <v>339.87299999999999</v>
      </c>
      <c r="J215" s="188">
        <f>(H215/I215-1)</f>
        <v>2.872334666184134</v>
      </c>
    </row>
    <row r="216" spans="1:10" ht="14.4" thickBot="1">
      <c r="A216" s="25"/>
      <c r="B216" s="361" t="s">
        <v>343</v>
      </c>
      <c r="C216" s="361"/>
      <c r="D216" s="361"/>
      <c r="E216" s="362"/>
      <c r="G216" s="305" t="s">
        <v>299</v>
      </c>
      <c r="H216" s="201" t="s">
        <v>288</v>
      </c>
      <c r="I216" s="201" t="s">
        <v>289</v>
      </c>
      <c r="J216" s="300"/>
    </row>
    <row r="217" spans="1:10">
      <c r="A217" s="25"/>
      <c r="B217" s="310"/>
      <c r="C217" s="311" t="s">
        <v>288</v>
      </c>
      <c r="D217" s="311" t="s">
        <v>289</v>
      </c>
      <c r="E217" s="309"/>
      <c r="G217" s="306" t="s">
        <v>300</v>
      </c>
      <c r="H217" s="207"/>
      <c r="I217" s="207"/>
      <c r="J217" s="300"/>
    </row>
    <row r="218" spans="1:10" ht="14.4" thickBot="1">
      <c r="A218" s="25"/>
      <c r="B218" s="295"/>
      <c r="C218" s="191" t="s">
        <v>290</v>
      </c>
      <c r="D218" s="191" t="s">
        <v>290</v>
      </c>
      <c r="E218" s="192"/>
      <c r="G218" s="306" t="s">
        <v>441</v>
      </c>
      <c r="H218" s="207"/>
      <c r="I218" s="207"/>
      <c r="J218" s="300"/>
    </row>
    <row r="219" spans="1:10">
      <c r="A219" s="25"/>
      <c r="B219" s="296"/>
      <c r="C219" s="312"/>
      <c r="D219" s="312"/>
      <c r="E219" s="298"/>
      <c r="G219" s="307" t="s">
        <v>442</v>
      </c>
      <c r="H219" s="207">
        <v>14977.953</v>
      </c>
      <c r="I219" s="207">
        <v>14742.55</v>
      </c>
      <c r="J219" s="304">
        <f>H219/I219-1</f>
        <v>1.5967590410071564E-2</v>
      </c>
    </row>
    <row r="220" spans="1:10">
      <c r="A220" s="25"/>
      <c r="B220" s="299" t="s">
        <v>416</v>
      </c>
      <c r="C220" s="313">
        <v>852863</v>
      </c>
      <c r="D220" s="313">
        <v>658291</v>
      </c>
      <c r="E220" s="300">
        <f>C220/D220-1</f>
        <v>0.29557141142746901</v>
      </c>
      <c r="G220" s="307" t="s">
        <v>303</v>
      </c>
      <c r="H220" s="207">
        <v>838.03099999999995</v>
      </c>
      <c r="I220" s="207">
        <v>802.33299999999997</v>
      </c>
      <c r="J220" s="304">
        <f t="shared" ref="J220:J221" si="22">H220/I220-1</f>
        <v>4.4492748023576167E-2</v>
      </c>
    </row>
    <row r="221" spans="1:10">
      <c r="A221" s="25"/>
      <c r="B221" s="299" t="s">
        <v>346</v>
      </c>
      <c r="C221" s="313">
        <v>200876</v>
      </c>
      <c r="D221" s="313">
        <v>153073</v>
      </c>
      <c r="E221" s="300">
        <f>C221/D221-1</f>
        <v>0.31228890790668506</v>
      </c>
      <c r="G221" s="307" t="s">
        <v>304</v>
      </c>
      <c r="H221" s="207">
        <v>7.0000000000000001E-3</v>
      </c>
      <c r="I221" s="207">
        <v>2.9000000000000001E-2</v>
      </c>
      <c r="J221" s="304">
        <f t="shared" si="22"/>
        <v>-0.75862068965517238</v>
      </c>
    </row>
    <row r="222" spans="1:10" ht="14.4" thickBot="1">
      <c r="A222" s="25"/>
      <c r="B222" s="301" t="s">
        <v>294</v>
      </c>
      <c r="C222" s="314">
        <v>-30599</v>
      </c>
      <c r="D222" s="314">
        <v>-34395</v>
      </c>
      <c r="E222" s="300"/>
      <c r="G222" s="306" t="s">
        <v>310</v>
      </c>
      <c r="H222" s="201">
        <f>SUM(H219:H221)</f>
        <v>15815.991</v>
      </c>
      <c r="I222" s="201">
        <f>SUM(I219:I221)</f>
        <v>15544.912</v>
      </c>
      <c r="J222" s="300">
        <f>H222/I222-1</f>
        <v>1.7438439021076446E-2</v>
      </c>
    </row>
    <row r="223" spans="1:10" ht="14.4" thickBot="1">
      <c r="A223" s="25"/>
      <c r="B223" s="299" t="s">
        <v>447</v>
      </c>
      <c r="C223" s="315">
        <f>SUM(C221:C222)</f>
        <v>170277</v>
      </c>
      <c r="D223" s="315">
        <f>SUM(D221:D222)</f>
        <v>118678</v>
      </c>
      <c r="E223" s="188">
        <f>C223/D223-1</f>
        <v>0.43478150963110274</v>
      </c>
      <c r="G223" s="307"/>
      <c r="H223" s="201"/>
      <c r="I223" s="201"/>
      <c r="J223" s="300"/>
    </row>
    <row r="224" spans="1:10" ht="14.4" thickBot="1">
      <c r="A224" s="25"/>
      <c r="B224" s="316" t="s">
        <v>299</v>
      </c>
      <c r="C224" s="313" t="s">
        <v>288</v>
      </c>
      <c r="D224" s="313" t="s">
        <v>289</v>
      </c>
      <c r="E224" s="304"/>
      <c r="G224" s="306" t="s">
        <v>311</v>
      </c>
      <c r="H224" s="207"/>
      <c r="I224" s="207"/>
      <c r="J224" s="304"/>
    </row>
    <row r="225" spans="1:10">
      <c r="A225" s="25"/>
      <c r="B225" s="306" t="s">
        <v>300</v>
      </c>
      <c r="C225" s="314"/>
      <c r="D225" s="314"/>
      <c r="E225" s="304"/>
      <c r="G225" s="307" t="s">
        <v>312</v>
      </c>
      <c r="H225" s="207">
        <v>3302.0079999999998</v>
      </c>
      <c r="I225" s="207">
        <v>3295.8020000000001</v>
      </c>
      <c r="J225" s="304">
        <f>H225/I225-1</f>
        <v>1.8830014667141626E-3</v>
      </c>
    </row>
    <row r="226" spans="1:10">
      <c r="A226" s="25"/>
      <c r="B226" s="307" t="s">
        <v>448</v>
      </c>
      <c r="C226" s="314">
        <v>2553629</v>
      </c>
      <c r="D226" s="314">
        <v>1818784</v>
      </c>
      <c r="E226" s="304">
        <f t="shared" ref="E226:E237" si="23">C226/D226-1</f>
        <v>0.40403093495434317</v>
      </c>
      <c r="G226" s="307" t="s">
        <v>491</v>
      </c>
      <c r="H226" s="207">
        <v>11.239000000000001</v>
      </c>
      <c r="I226" s="207">
        <v>9.7469999999999999</v>
      </c>
      <c r="J226" s="304">
        <f t="shared" ref="J226:J231" si="24">H226/I226-1</f>
        <v>0.15307274033035823</v>
      </c>
    </row>
    <row r="227" spans="1:10">
      <c r="A227" s="25"/>
      <c r="B227" s="307" t="s">
        <v>449</v>
      </c>
      <c r="C227" s="314">
        <v>14963</v>
      </c>
      <c r="D227" s="314">
        <v>13096</v>
      </c>
      <c r="E227" s="304">
        <f t="shared" si="23"/>
        <v>0.14256261453879038</v>
      </c>
      <c r="G227" s="307" t="s">
        <v>353</v>
      </c>
      <c r="H227" s="207">
        <v>149.124</v>
      </c>
      <c r="I227" s="207">
        <v>56.414999999999999</v>
      </c>
      <c r="J227" s="304">
        <f t="shared" si="24"/>
        <v>1.643339537357086</v>
      </c>
    </row>
    <row r="228" spans="1:10">
      <c r="A228" s="25"/>
      <c r="B228" s="307" t="s">
        <v>450</v>
      </c>
      <c r="C228" s="314">
        <v>12923</v>
      </c>
      <c r="D228" s="314">
        <v>0</v>
      </c>
      <c r="E228" s="304">
        <v>1</v>
      </c>
      <c r="G228" s="307" t="s">
        <v>313</v>
      </c>
      <c r="H228" s="207">
        <v>18031.307000000001</v>
      </c>
      <c r="I228" s="207">
        <v>15499.644</v>
      </c>
      <c r="J228" s="304">
        <f t="shared" si="24"/>
        <v>0.16333684825277284</v>
      </c>
    </row>
    <row r="229" spans="1:10">
      <c r="A229" s="25"/>
      <c r="B229" s="307" t="s">
        <v>451</v>
      </c>
      <c r="C229" s="314">
        <v>39830</v>
      </c>
      <c r="D229" s="314">
        <v>33340</v>
      </c>
      <c r="E229" s="304">
        <f t="shared" si="23"/>
        <v>0.19466106778644265</v>
      </c>
      <c r="G229" s="307" t="s">
        <v>315</v>
      </c>
      <c r="H229" s="207">
        <v>3216.4450000000002</v>
      </c>
      <c r="I229" s="207">
        <v>2798.7950000000001</v>
      </c>
      <c r="J229" s="304">
        <f t="shared" si="24"/>
        <v>0.1492249343020835</v>
      </c>
    </row>
    <row r="230" spans="1:10">
      <c r="A230" s="25"/>
      <c r="B230" s="307" t="s">
        <v>420</v>
      </c>
      <c r="C230" s="314">
        <v>303249</v>
      </c>
      <c r="D230" s="314">
        <v>153897</v>
      </c>
      <c r="E230" s="304">
        <f t="shared" si="23"/>
        <v>0.97046726057038146</v>
      </c>
      <c r="G230" s="306" t="s">
        <v>354</v>
      </c>
      <c r="H230" s="201">
        <f>SUM(H225:H229)</f>
        <v>24710.123</v>
      </c>
      <c r="I230" s="201">
        <f>SUM(I225:I229)</f>
        <v>21660.402999999998</v>
      </c>
      <c r="J230" s="300">
        <f t="shared" si="24"/>
        <v>0.14079701102514108</v>
      </c>
    </row>
    <row r="231" spans="1:10">
      <c r="A231" s="25"/>
      <c r="B231" s="307" t="s">
        <v>421</v>
      </c>
      <c r="C231" s="314">
        <v>3136879</v>
      </c>
      <c r="D231" s="314">
        <v>2680667</v>
      </c>
      <c r="E231" s="304">
        <f t="shared" si="23"/>
        <v>0.17018600221512026</v>
      </c>
      <c r="G231" s="306" t="s">
        <v>356</v>
      </c>
      <c r="H231" s="201">
        <f>SUM(H230,H222)</f>
        <v>40526.114000000001</v>
      </c>
      <c r="I231" s="201">
        <f>SUM(I230,I222)</f>
        <v>37205.315000000002</v>
      </c>
      <c r="J231" s="300">
        <f t="shared" si="24"/>
        <v>8.9256037746219929E-2</v>
      </c>
    </row>
    <row r="232" spans="1:10">
      <c r="A232" s="25"/>
      <c r="B232" s="307" t="s">
        <v>452</v>
      </c>
      <c r="C232" s="314">
        <v>2193253</v>
      </c>
      <c r="D232" s="314">
        <v>993791</v>
      </c>
      <c r="E232" s="304">
        <f t="shared" si="23"/>
        <v>1.2069559897402975</v>
      </c>
      <c r="G232" s="306"/>
      <c r="H232" s="201"/>
      <c r="I232" s="201"/>
      <c r="J232" s="300"/>
    </row>
    <row r="233" spans="1:10">
      <c r="A233" s="25"/>
      <c r="B233" s="307" t="s">
        <v>453</v>
      </c>
      <c r="C233" s="314">
        <v>1987438</v>
      </c>
      <c r="D233" s="314">
        <v>2341839</v>
      </c>
      <c r="E233" s="304">
        <f t="shared" si="23"/>
        <v>-0.15133448541936489</v>
      </c>
      <c r="G233" s="306" t="s">
        <v>363</v>
      </c>
      <c r="H233" s="201"/>
      <c r="I233" s="201"/>
      <c r="J233" s="300"/>
    </row>
    <row r="234" spans="1:10">
      <c r="A234" s="25"/>
      <c r="B234" s="307" t="s">
        <v>388</v>
      </c>
      <c r="C234" s="314">
        <v>254704</v>
      </c>
      <c r="D234" s="314">
        <v>149154</v>
      </c>
      <c r="E234" s="304">
        <f t="shared" si="23"/>
        <v>0.70765785698003403</v>
      </c>
      <c r="G234" s="306" t="s">
        <v>325</v>
      </c>
      <c r="H234" s="201"/>
      <c r="I234" s="201"/>
      <c r="J234" s="300"/>
    </row>
    <row r="235" spans="1:10">
      <c r="A235" s="25"/>
      <c r="B235" s="307" t="s">
        <v>454</v>
      </c>
      <c r="C235" s="314">
        <v>0</v>
      </c>
      <c r="D235" s="314">
        <v>8945</v>
      </c>
      <c r="E235" s="304">
        <f t="shared" si="23"/>
        <v>-1</v>
      </c>
      <c r="G235" s="307" t="s">
        <v>443</v>
      </c>
      <c r="H235" s="207">
        <v>9.0850000000000009</v>
      </c>
      <c r="I235" s="207">
        <v>6.6319999999999997</v>
      </c>
      <c r="J235" s="304">
        <f t="shared" ref="J235:J237" si="25">H235/I235-1</f>
        <v>0.36987334137515093</v>
      </c>
    </row>
    <row r="236" spans="1:10">
      <c r="A236" s="25"/>
      <c r="B236" s="307" t="s">
        <v>455</v>
      </c>
      <c r="C236" s="314">
        <v>208039</v>
      </c>
      <c r="D236" s="314">
        <v>178117</v>
      </c>
      <c r="E236" s="304">
        <f t="shared" si="23"/>
        <v>0.16799070274033356</v>
      </c>
      <c r="G236" s="307" t="s">
        <v>433</v>
      </c>
      <c r="H236" s="207">
        <v>224.179</v>
      </c>
      <c r="I236" s="207">
        <v>52.290999999999997</v>
      </c>
      <c r="J236" s="304">
        <f t="shared" si="25"/>
        <v>3.2871431030196403</v>
      </c>
    </row>
    <row r="237" spans="1:10">
      <c r="A237" s="25"/>
      <c r="B237" s="307" t="s">
        <v>304</v>
      </c>
      <c r="C237" s="314">
        <v>33468</v>
      </c>
      <c r="D237" s="314">
        <v>30450</v>
      </c>
      <c r="E237" s="304">
        <f t="shared" si="23"/>
        <v>9.9113300492610801E-2</v>
      </c>
      <c r="G237" s="307" t="s">
        <v>323</v>
      </c>
      <c r="H237" s="207">
        <v>103.581</v>
      </c>
      <c r="I237" s="207">
        <v>100.643</v>
      </c>
      <c r="J237" s="304">
        <f t="shared" si="25"/>
        <v>2.9192293552457782E-2</v>
      </c>
    </row>
    <row r="238" spans="1:10">
      <c r="A238" s="25"/>
      <c r="B238" s="307" t="s">
        <v>395</v>
      </c>
      <c r="C238" s="314">
        <v>23603</v>
      </c>
      <c r="D238" s="314">
        <v>43329</v>
      </c>
      <c r="E238" s="304">
        <f>C238/D238-1</f>
        <v>-0.45526091070645525</v>
      </c>
      <c r="G238" s="307" t="s">
        <v>330</v>
      </c>
      <c r="H238" s="207">
        <v>480.65699999999998</v>
      </c>
      <c r="I238" s="207">
        <v>0</v>
      </c>
      <c r="J238" s="304">
        <v>1</v>
      </c>
    </row>
    <row r="239" spans="1:10">
      <c r="A239" s="25"/>
      <c r="B239" s="307" t="s">
        <v>456</v>
      </c>
      <c r="C239" s="314">
        <v>95593</v>
      </c>
      <c r="D239" s="314">
        <v>95909</v>
      </c>
      <c r="E239" s="304">
        <v>1</v>
      </c>
      <c r="G239" s="306" t="s">
        <v>378</v>
      </c>
      <c r="H239" s="201">
        <f>SUM(H235:H238)</f>
        <v>817.50199999999995</v>
      </c>
      <c r="I239" s="201">
        <f>SUM(I235:I238)</f>
        <v>159.566</v>
      </c>
      <c r="J239" s="300">
        <f t="shared" ref="J239" si="26">H239/I239-1</f>
        <v>4.1232844089593019</v>
      </c>
    </row>
    <row r="240" spans="1:10">
      <c r="A240" s="25"/>
      <c r="B240" s="306" t="s">
        <v>316</v>
      </c>
      <c r="C240" s="313">
        <f>SUM(C226:C239)</f>
        <v>10857571</v>
      </c>
      <c r="D240" s="313">
        <f>SUM(D226:D239)</f>
        <v>8541318</v>
      </c>
      <c r="E240" s="300">
        <f t="shared" ref="E240" si="27">C240/D240-1</f>
        <v>0.27118215245000821</v>
      </c>
      <c r="G240" s="307"/>
      <c r="H240" s="201"/>
      <c r="I240" s="201"/>
      <c r="J240" s="300"/>
    </row>
    <row r="241" spans="1:10">
      <c r="A241" s="25"/>
      <c r="B241" s="306"/>
      <c r="C241" s="313"/>
      <c r="D241" s="313"/>
      <c r="E241" s="300"/>
      <c r="G241" s="306" t="s">
        <v>318</v>
      </c>
      <c r="H241" s="207"/>
      <c r="I241" s="207"/>
      <c r="J241" s="304"/>
    </row>
    <row r="242" spans="1:10">
      <c r="A242" s="25"/>
      <c r="B242" s="306" t="s">
        <v>317</v>
      </c>
      <c r="C242" s="313"/>
      <c r="D242" s="313"/>
      <c r="E242" s="300"/>
      <c r="G242" s="307" t="s">
        <v>412</v>
      </c>
      <c r="H242" s="207">
        <v>169.851</v>
      </c>
      <c r="I242" s="207">
        <v>169.851</v>
      </c>
      <c r="J242" s="304">
        <f t="shared" ref="J242" si="28">H242/I242-1</f>
        <v>0</v>
      </c>
    </row>
    <row r="243" spans="1:10">
      <c r="A243" s="25"/>
      <c r="B243" s="307" t="s">
        <v>457</v>
      </c>
      <c r="C243" s="314">
        <v>79</v>
      </c>
      <c r="D243" s="314">
        <v>98</v>
      </c>
      <c r="E243" s="304">
        <f t="shared" ref="E243:E250" si="29">C243/D243-1</f>
        <v>-0.19387755102040816</v>
      </c>
      <c r="G243" s="307" t="s">
        <v>319</v>
      </c>
      <c r="H243" s="207">
        <f>16068.426+2221.109</f>
        <v>18289.535</v>
      </c>
      <c r="I243" s="207">
        <v>17463.048999999999</v>
      </c>
      <c r="J243" s="304">
        <f>H243/I243-1</f>
        <v>4.7327703197763471E-2</v>
      </c>
    </row>
    <row r="244" spans="1:10">
      <c r="A244" s="25"/>
      <c r="B244" s="307" t="s">
        <v>429</v>
      </c>
      <c r="C244" s="314">
        <v>1170238</v>
      </c>
      <c r="D244" s="314">
        <v>654211</v>
      </c>
      <c r="E244" s="304">
        <f t="shared" si="29"/>
        <v>0.78877762679013341</v>
      </c>
      <c r="G244" s="307" t="s">
        <v>444</v>
      </c>
      <c r="H244" s="207">
        <v>1411.105</v>
      </c>
      <c r="I244" s="207">
        <v>1411.105</v>
      </c>
      <c r="J244" s="304">
        <f t="shared" ref="J244:J249" si="30">H244/I244-1</f>
        <v>0</v>
      </c>
    </row>
    <row r="245" spans="1:10">
      <c r="A245" s="25"/>
      <c r="B245" s="307" t="s">
        <v>430</v>
      </c>
      <c r="C245" s="314">
        <v>7824892</v>
      </c>
      <c r="D245" s="314">
        <v>6369189</v>
      </c>
      <c r="E245" s="304">
        <f t="shared" si="29"/>
        <v>0.22855390223150862</v>
      </c>
      <c r="G245" s="307" t="s">
        <v>445</v>
      </c>
      <c r="H245" s="207">
        <v>420.67599999999999</v>
      </c>
      <c r="I245" s="207">
        <v>408.74400000000003</v>
      </c>
      <c r="J245" s="304">
        <f t="shared" si="30"/>
        <v>2.9191865813320783E-2</v>
      </c>
    </row>
    <row r="246" spans="1:10">
      <c r="A246" s="25"/>
      <c r="B246" s="307" t="s">
        <v>432</v>
      </c>
      <c r="C246" s="314">
        <v>383283</v>
      </c>
      <c r="D246" s="314">
        <v>216209</v>
      </c>
      <c r="E246" s="304">
        <f t="shared" si="29"/>
        <v>0.7727430402989699</v>
      </c>
      <c r="G246" s="307" t="s">
        <v>433</v>
      </c>
      <c r="H246" s="207">
        <v>0</v>
      </c>
      <c r="I246" s="207">
        <v>46.139000000000003</v>
      </c>
      <c r="J246" s="304">
        <f t="shared" si="30"/>
        <v>-1</v>
      </c>
    </row>
    <row r="247" spans="1:10">
      <c r="A247" s="25"/>
      <c r="B247" s="307" t="s">
        <v>361</v>
      </c>
      <c r="C247" s="314">
        <v>20281</v>
      </c>
      <c r="D247" s="314">
        <v>21415</v>
      </c>
      <c r="E247" s="304">
        <f t="shared" si="29"/>
        <v>-5.2953537240252202E-2</v>
      </c>
      <c r="G247" s="307" t="s">
        <v>361</v>
      </c>
      <c r="H247" s="207">
        <v>917.99900000000002</v>
      </c>
      <c r="I247" s="207">
        <v>363.517</v>
      </c>
      <c r="J247" s="304">
        <f t="shared" si="30"/>
        <v>1.5253261883213165</v>
      </c>
    </row>
    <row r="248" spans="1:10">
      <c r="A248" s="25"/>
      <c r="B248" s="307" t="s">
        <v>322</v>
      </c>
      <c r="C248" s="314">
        <v>535735</v>
      </c>
      <c r="D248" s="314">
        <v>455772</v>
      </c>
      <c r="E248" s="304">
        <f t="shared" si="29"/>
        <v>0.17544517872971577</v>
      </c>
      <c r="G248" s="306" t="s">
        <v>324</v>
      </c>
      <c r="H248" s="201">
        <f>SUM(H242:H247)</f>
        <v>21209.165999999997</v>
      </c>
      <c r="I248" s="201">
        <f>SUM(I242:I247)</f>
        <v>19862.404999999995</v>
      </c>
      <c r="J248" s="300">
        <f t="shared" si="30"/>
        <v>6.7804528202904057E-2</v>
      </c>
    </row>
    <row r="249" spans="1:10">
      <c r="A249" s="25"/>
      <c r="B249" s="307" t="s">
        <v>330</v>
      </c>
      <c r="C249" s="314">
        <v>959</v>
      </c>
      <c r="D249" s="314">
        <v>19617</v>
      </c>
      <c r="E249" s="304">
        <f t="shared" si="29"/>
        <v>-0.95111382984146409</v>
      </c>
      <c r="G249" s="306" t="s">
        <v>368</v>
      </c>
      <c r="H249" s="201">
        <f>SUM(H248,H239)</f>
        <v>22026.667999999998</v>
      </c>
      <c r="I249" s="201">
        <f>SUM(I248,I239)</f>
        <v>20021.970999999994</v>
      </c>
      <c r="J249" s="300">
        <f t="shared" si="30"/>
        <v>0.10012485783742298</v>
      </c>
    </row>
    <row r="250" spans="1:10">
      <c r="A250" s="25"/>
      <c r="B250" s="306" t="s">
        <v>458</v>
      </c>
      <c r="C250" s="313">
        <f>SUM(C243:C249)</f>
        <v>9935467</v>
      </c>
      <c r="D250" s="313">
        <f>SUM(D243:D249)</f>
        <v>7736511</v>
      </c>
      <c r="E250" s="300">
        <f t="shared" si="29"/>
        <v>0.28423096664633452</v>
      </c>
      <c r="G250" s="306"/>
      <c r="H250" s="201"/>
      <c r="I250" s="201"/>
      <c r="J250" s="300"/>
    </row>
    <row r="251" spans="1:10">
      <c r="A251" s="25"/>
      <c r="B251" s="306"/>
      <c r="C251" s="313"/>
      <c r="D251" s="313"/>
      <c r="E251" s="300"/>
      <c r="G251" s="306" t="s">
        <v>333</v>
      </c>
      <c r="H251" s="201"/>
      <c r="I251" s="201"/>
      <c r="J251" s="300"/>
    </row>
    <row r="252" spans="1:10">
      <c r="A252" s="25"/>
      <c r="B252" s="306" t="s">
        <v>333</v>
      </c>
      <c r="C252" s="313"/>
      <c r="D252" s="313"/>
      <c r="E252" s="300"/>
      <c r="G252" s="307" t="s">
        <v>334</v>
      </c>
      <c r="H252" s="207">
        <v>171.44200000000001</v>
      </c>
      <c r="I252" s="207">
        <v>152.393</v>
      </c>
      <c r="J252" s="304">
        <f t="shared" ref="J252:J254" si="31">H252/I252-1</f>
        <v>0.12499917975235086</v>
      </c>
    </row>
    <row r="253" spans="1:10" ht="14.4" thickBot="1">
      <c r="A253" s="25"/>
      <c r="B253" s="307" t="s">
        <v>334</v>
      </c>
      <c r="C253" s="314">
        <v>17100</v>
      </c>
      <c r="D253" s="314">
        <v>17100</v>
      </c>
      <c r="E253" s="304">
        <f t="shared" ref="E253:E258" si="32">C253/D253-1</f>
        <v>0</v>
      </c>
      <c r="G253" s="307" t="s">
        <v>337</v>
      </c>
      <c r="H253" s="207">
        <v>18328.004000000001</v>
      </c>
      <c r="I253" s="207">
        <v>17030.951000000001</v>
      </c>
      <c r="J253" s="304">
        <f t="shared" si="31"/>
        <v>7.6158577404162653E-2</v>
      </c>
    </row>
    <row r="254" spans="1:10" ht="14.4" thickBot="1">
      <c r="A254" s="25"/>
      <c r="B254" s="307" t="s">
        <v>335</v>
      </c>
      <c r="C254" s="314">
        <v>98715</v>
      </c>
      <c r="D254" s="314">
        <v>98715</v>
      </c>
      <c r="E254" s="304">
        <f t="shared" si="32"/>
        <v>0</v>
      </c>
      <c r="G254" s="308" t="s">
        <v>339</v>
      </c>
      <c r="H254" s="204">
        <f>SUM(H252:H253)</f>
        <v>18499.446</v>
      </c>
      <c r="I254" s="204">
        <f>SUM(I252:I253)</f>
        <v>17183.344000000001</v>
      </c>
      <c r="J254" s="188">
        <f t="shared" si="31"/>
        <v>7.6591727430935341E-2</v>
      </c>
    </row>
    <row r="255" spans="1:10">
      <c r="A255" s="25"/>
      <c r="B255" s="307" t="s">
        <v>337</v>
      </c>
      <c r="C255" s="314">
        <v>429533</v>
      </c>
      <c r="D255" s="314">
        <v>335843</v>
      </c>
      <c r="E255" s="304">
        <f t="shared" si="32"/>
        <v>0.27896963759852067</v>
      </c>
      <c r="J255" s="25"/>
    </row>
    <row r="256" spans="1:10">
      <c r="A256" s="25"/>
      <c r="B256" s="307" t="s">
        <v>336</v>
      </c>
      <c r="C256" s="314">
        <v>341949</v>
      </c>
      <c r="D256" s="314">
        <v>324516</v>
      </c>
      <c r="E256" s="304">
        <f t="shared" si="32"/>
        <v>5.3720001479125923E-2</v>
      </c>
      <c r="J256" s="25"/>
    </row>
    <row r="257" spans="1:10" ht="14.4" thickBot="1">
      <c r="A257" s="25"/>
      <c r="B257" s="307" t="s">
        <v>438</v>
      </c>
      <c r="C257" s="314">
        <v>34807</v>
      </c>
      <c r="D257" s="314">
        <v>28633</v>
      </c>
      <c r="E257" s="304">
        <f t="shared" si="32"/>
        <v>0.21562532741941109</v>
      </c>
      <c r="J257" s="25"/>
    </row>
    <row r="258" spans="1:10" ht="14.4" thickBot="1">
      <c r="A258" s="25"/>
      <c r="B258" s="316" t="s">
        <v>459</v>
      </c>
      <c r="C258" s="315">
        <f>SUM(C253:C257)</f>
        <v>922104</v>
      </c>
      <c r="D258" s="315">
        <f>SUM(D253:D257)</f>
        <v>804807</v>
      </c>
      <c r="E258" s="188">
        <f t="shared" si="32"/>
        <v>0.14574550171656053</v>
      </c>
      <c r="J258" s="25"/>
    </row>
    <row r="259" spans="1:10">
      <c r="A259" s="25"/>
      <c r="J259" s="25"/>
    </row>
    <row r="260" spans="1:10">
      <c r="B260" s="38" t="s">
        <v>282</v>
      </c>
      <c r="J260" s="25"/>
    </row>
    <row r="261" spans="1:10">
      <c r="B261" s="38"/>
      <c r="J261" s="25"/>
    </row>
    <row r="262" spans="1:10">
      <c r="A262" s="26">
        <v>1</v>
      </c>
      <c r="B262" s="38" t="s">
        <v>464</v>
      </c>
      <c r="J262" s="25"/>
    </row>
    <row r="263" spans="1:10">
      <c r="B263" s="7" t="s">
        <v>465</v>
      </c>
      <c r="J263" s="25"/>
    </row>
    <row r="264" spans="1:10">
      <c r="J264" s="25"/>
    </row>
    <row r="265" spans="1:10">
      <c r="A265" s="26">
        <v>2</v>
      </c>
      <c r="B265" s="7" t="s">
        <v>466</v>
      </c>
      <c r="J265" s="25"/>
    </row>
    <row r="266" spans="1:10">
      <c r="B266" s="7" t="s">
        <v>467</v>
      </c>
      <c r="J266" s="25"/>
    </row>
    <row r="267" spans="1:10">
      <c r="J267" s="25"/>
    </row>
    <row r="268" spans="1:10">
      <c r="A268" s="26">
        <v>3</v>
      </c>
      <c r="B268" s="38" t="s">
        <v>478</v>
      </c>
      <c r="J268" s="25"/>
    </row>
    <row r="269" spans="1:10">
      <c r="B269" s="25" t="s">
        <v>479</v>
      </c>
      <c r="J269" s="25"/>
    </row>
    <row r="270" spans="1:10">
      <c r="J270" s="25"/>
    </row>
    <row r="271" spans="1:10">
      <c r="A271" s="26">
        <v>4</v>
      </c>
      <c r="B271" s="7" t="s">
        <v>493</v>
      </c>
      <c r="J271" s="25"/>
    </row>
    <row r="272" spans="1:10">
      <c r="B272" s="7" t="s">
        <v>494</v>
      </c>
      <c r="J272" s="25"/>
    </row>
    <row r="273" spans="1:10">
      <c r="J273" s="25"/>
    </row>
    <row r="274" spans="1:10">
      <c r="A274" s="26">
        <v>5</v>
      </c>
      <c r="B274" s="7" t="s">
        <v>476</v>
      </c>
      <c r="J274" s="25"/>
    </row>
    <row r="275" spans="1:10">
      <c r="B275" s="7" t="s">
        <v>477</v>
      </c>
      <c r="J275" s="25"/>
    </row>
    <row r="276" spans="1:10">
      <c r="J276" s="25"/>
    </row>
    <row r="277" spans="1:10">
      <c r="A277" s="26">
        <v>6</v>
      </c>
      <c r="B277" s="7" t="s">
        <v>468</v>
      </c>
      <c r="J277" s="25"/>
    </row>
    <row r="278" spans="1:10">
      <c r="B278" s="7" t="s">
        <v>469</v>
      </c>
      <c r="J278" s="25"/>
    </row>
    <row r="279" spans="1:10">
      <c r="J279" s="25"/>
    </row>
    <row r="280" spans="1:10">
      <c r="A280" s="26">
        <v>7</v>
      </c>
      <c r="B280" s="7" t="s">
        <v>470</v>
      </c>
      <c r="J280" s="25"/>
    </row>
    <row r="281" spans="1:10">
      <c r="B281" s="7" t="s">
        <v>471</v>
      </c>
      <c r="J281" s="25"/>
    </row>
    <row r="282" spans="1:10">
      <c r="J282" s="25"/>
    </row>
    <row r="283" spans="1:10">
      <c r="A283" s="26">
        <v>8</v>
      </c>
      <c r="B283" s="7" t="s">
        <v>460</v>
      </c>
      <c r="J283" s="25"/>
    </row>
    <row r="284" spans="1:10">
      <c r="B284" s="7" t="s">
        <v>461</v>
      </c>
      <c r="J284" s="25"/>
    </row>
    <row r="285" spans="1:10">
      <c r="J285" s="25"/>
    </row>
    <row r="286" spans="1:10">
      <c r="A286" s="26">
        <v>9</v>
      </c>
      <c r="B286" s="7" t="s">
        <v>472</v>
      </c>
      <c r="J286" s="25"/>
    </row>
    <row r="287" spans="1:10">
      <c r="B287" s="7" t="s">
        <v>473</v>
      </c>
      <c r="J287" s="25"/>
    </row>
    <row r="288" spans="1:10">
      <c r="B288" s="7"/>
      <c r="J288" s="25"/>
    </row>
    <row r="289" spans="1:10">
      <c r="A289" s="26">
        <v>10</v>
      </c>
      <c r="B289" s="7" t="s">
        <v>474</v>
      </c>
      <c r="J289" s="25"/>
    </row>
    <row r="290" spans="1:10">
      <c r="B290" s="7" t="s">
        <v>475</v>
      </c>
      <c r="J290" s="25"/>
    </row>
    <row r="291" spans="1:10">
      <c r="J291" s="25"/>
    </row>
    <row r="292" spans="1:10">
      <c r="A292" s="26">
        <v>11</v>
      </c>
      <c r="B292" s="25" t="s">
        <v>462</v>
      </c>
      <c r="J292" s="25"/>
    </row>
    <row r="293" spans="1:10">
      <c r="B293" s="7" t="s">
        <v>463</v>
      </c>
      <c r="J293" s="25"/>
    </row>
    <row r="294" spans="1:10">
      <c r="A294" s="25"/>
      <c r="J294" s="25"/>
    </row>
    <row r="295" spans="1:10">
      <c r="A295" s="25"/>
      <c r="J295" s="25"/>
    </row>
    <row r="296" spans="1:10">
      <c r="A296" s="25"/>
      <c r="J296" s="25"/>
    </row>
    <row r="297" spans="1:10">
      <c r="A297" s="25"/>
      <c r="J297" s="25"/>
    </row>
    <row r="298" spans="1:10">
      <c r="A298" s="25"/>
      <c r="J298" s="25"/>
    </row>
    <row r="299" spans="1:10">
      <c r="A299" s="25"/>
      <c r="J299" s="25"/>
    </row>
    <row r="300" spans="1:10">
      <c r="A300" s="25"/>
      <c r="J300" s="25"/>
    </row>
    <row r="301" spans="1:10">
      <c r="A301" s="25"/>
      <c r="J301" s="25"/>
    </row>
    <row r="302" spans="1:10">
      <c r="A302" s="25"/>
      <c r="J302" s="25"/>
    </row>
    <row r="303" spans="1:10">
      <c r="A303" s="25"/>
      <c r="J303" s="25"/>
    </row>
    <row r="304" spans="1:10">
      <c r="A304" s="25"/>
      <c r="J304" s="25"/>
    </row>
    <row r="305" spans="1:10">
      <c r="A305" s="25"/>
      <c r="J305" s="25"/>
    </row>
    <row r="306" spans="1:10">
      <c r="A306" s="25"/>
      <c r="J306" s="25"/>
    </row>
    <row r="307" spans="1:10">
      <c r="A307" s="25"/>
      <c r="J307" s="25"/>
    </row>
    <row r="308" spans="1:10">
      <c r="A308" s="25"/>
      <c r="J308" s="25"/>
    </row>
    <row r="309" spans="1:10">
      <c r="A309" s="25"/>
      <c r="J309" s="25"/>
    </row>
    <row r="310" spans="1:10">
      <c r="A310" s="25"/>
      <c r="J310" s="25"/>
    </row>
    <row r="311" spans="1:10">
      <c r="A311" s="25"/>
      <c r="J311" s="25"/>
    </row>
    <row r="312" spans="1:10">
      <c r="A312" s="25"/>
      <c r="J312" s="25"/>
    </row>
    <row r="313" spans="1:10">
      <c r="A313" s="25"/>
      <c r="J313" s="25"/>
    </row>
    <row r="314" spans="1:10">
      <c r="A314" s="25"/>
      <c r="J314" s="25"/>
    </row>
    <row r="315" spans="1:10">
      <c r="A315" s="25"/>
      <c r="J315" s="25"/>
    </row>
    <row r="316" spans="1:10">
      <c r="A316" s="25"/>
      <c r="J316" s="25"/>
    </row>
    <row r="317" spans="1:10">
      <c r="A317" s="25"/>
      <c r="J317" s="25"/>
    </row>
    <row r="318" spans="1:10">
      <c r="A318" s="25"/>
      <c r="J318" s="25"/>
    </row>
    <row r="319" spans="1:10">
      <c r="A319" s="25"/>
      <c r="J319" s="25"/>
    </row>
    <row r="320" spans="1:10">
      <c r="A320" s="25"/>
      <c r="J320" s="25"/>
    </row>
    <row r="321" spans="1:10">
      <c r="A321" s="25"/>
      <c r="J321" s="25"/>
    </row>
    <row r="322" spans="1:10">
      <c r="A322" s="25"/>
      <c r="J322" s="25"/>
    </row>
    <row r="323" spans="1:10">
      <c r="A323" s="25"/>
      <c r="J323" s="25"/>
    </row>
    <row r="324" spans="1:10">
      <c r="A324" s="25"/>
      <c r="J324" s="25"/>
    </row>
    <row r="325" spans="1:10">
      <c r="A325" s="25"/>
      <c r="J325" s="25"/>
    </row>
    <row r="326" spans="1:10">
      <c r="A326" s="25"/>
      <c r="J326" s="25"/>
    </row>
    <row r="327" spans="1:10">
      <c r="A327" s="25"/>
      <c r="J327" s="25"/>
    </row>
    <row r="328" spans="1:10">
      <c r="A328" s="25"/>
      <c r="J328" s="25"/>
    </row>
    <row r="329" spans="1:10">
      <c r="A329" s="25"/>
      <c r="J329" s="25"/>
    </row>
    <row r="330" spans="1:10">
      <c r="A330" s="25"/>
      <c r="J330" s="25"/>
    </row>
    <row r="331" spans="1:10">
      <c r="A331" s="25"/>
      <c r="J331" s="25"/>
    </row>
    <row r="332" spans="1:10">
      <c r="A332" s="25"/>
      <c r="J332" s="25"/>
    </row>
  </sheetData>
  <mergeCells count="21">
    <mergeCell ref="B216:E216"/>
    <mergeCell ref="B167:E167"/>
    <mergeCell ref="B168:E168"/>
    <mergeCell ref="G206:J206"/>
    <mergeCell ref="G207:J207"/>
    <mergeCell ref="B215:E215"/>
    <mergeCell ref="G107:J107"/>
    <mergeCell ref="B103:E103"/>
    <mergeCell ref="B104:E104"/>
    <mergeCell ref="G155:J155"/>
    <mergeCell ref="G156:J156"/>
    <mergeCell ref="G62:J62"/>
    <mergeCell ref="G63:J63"/>
    <mergeCell ref="B54:E54"/>
    <mergeCell ref="B55:E55"/>
    <mergeCell ref="G106:J106"/>
    <mergeCell ref="B2:J2"/>
    <mergeCell ref="G4:J4"/>
    <mergeCell ref="B4:E4"/>
    <mergeCell ref="G5:J5"/>
    <mergeCell ref="B5:E5"/>
  </mergeCells>
  <pageMargins left="0.75" right="0.75" top="1" bottom="1" header="0.5" footer="0.5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5AB28A-B036-4C6C-B8F1-37D060B9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Market Indexes</vt:lpstr>
      <vt:lpstr>Details for March 31</vt:lpstr>
      <vt:lpstr>Top Trades for March 31</vt:lpstr>
      <vt:lpstr>Market Snapshot </vt:lpstr>
      <vt:lpstr>Released Result</vt:lpstr>
      <vt:lpstr>'Market Snapshot '!Print_Area</vt:lpstr>
      <vt:lpstr>'Released Result'!Print_Area</vt:lpstr>
      <vt:lpstr>'Top Trades for March 31'!Print_Area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Oluwadamilola Pase</cp:lastModifiedBy>
  <cp:revision/>
  <cp:lastPrinted>2021-09-01T15:59:46Z</cp:lastPrinted>
  <dcterms:created xsi:type="dcterms:W3CDTF">2012-06-22T13:50:04Z</dcterms:created>
  <dcterms:modified xsi:type="dcterms:W3CDTF">2023-03-31T15:48:50Z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